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D:\akce\00 Tomáš\2019\Mikulašská\CD - Mikulášská 12-2020\II etapa\"/>
    </mc:Choice>
  </mc:AlternateContent>
  <xr:revisionPtr revIDLastSave="0" documentId="13_ncr:1_{754C761C-A615-4069-8829-2AE73EF03391}" xr6:coauthVersionLast="45" xr6:coauthVersionMax="45" xr10:uidLastSave="{00000000-0000-0000-0000-000000000000}"/>
  <bookViews>
    <workbookView xWindow="-120" yWindow="-120" windowWidth="29040" windowHeight="17790" xr2:uid="{00000000-000D-0000-FFFF-FFFF00000000}"/>
  </bookViews>
  <sheets>
    <sheet name="Rekapitulace stavby" sheetId="1" r:id="rId1"/>
    <sheet name="S0 102 - II etapa" sheetId="2" r:id="rId2"/>
  </sheets>
  <definedNames>
    <definedName name="_xlnm._FilterDatabase" localSheetId="1" hidden="1">'S0 102 - II etapa'!$C$132:$K$732</definedName>
    <definedName name="_xlnm.Print_Titles" localSheetId="0">'Rekapitulace stavby'!$92:$92</definedName>
    <definedName name="_xlnm.Print_Titles" localSheetId="1">'S0 102 - II etapa'!$132:$132</definedName>
    <definedName name="_xlnm.Print_Area" localSheetId="0">'Rekapitulace stavby'!$D$4:$AO$76,'Rekapitulace stavby'!$C$82:$AQ$96</definedName>
    <definedName name="_xlnm.Print_Area" localSheetId="1">'S0 102 - II etapa'!$C$4:$J$76,'S0 102 - II etapa'!$C$120:$K$732</definedName>
  </definedNames>
  <calcPr calcId="181029"/>
</workbook>
</file>

<file path=xl/calcChain.xml><?xml version="1.0" encoding="utf-8"?>
<calcChain xmlns="http://schemas.openxmlformats.org/spreadsheetml/2006/main">
  <c r="J37" i="2" l="1"/>
  <c r="J36" i="2"/>
  <c r="AY95" i="1"/>
  <c r="J35" i="2"/>
  <c r="AX95" i="1" s="1"/>
  <c r="BI729" i="2"/>
  <c r="BH729" i="2"/>
  <c r="BG729" i="2"/>
  <c r="BF729" i="2"/>
  <c r="T729" i="2"/>
  <c r="R729" i="2"/>
  <c r="P729" i="2"/>
  <c r="BI726" i="2"/>
  <c r="BH726" i="2"/>
  <c r="BG726" i="2"/>
  <c r="BF726" i="2"/>
  <c r="T726" i="2"/>
  <c r="R726" i="2"/>
  <c r="P726" i="2"/>
  <c r="BI721" i="2"/>
  <c r="BH721" i="2"/>
  <c r="BG721" i="2"/>
  <c r="BF721" i="2"/>
  <c r="T721" i="2"/>
  <c r="R721" i="2"/>
  <c r="P721" i="2"/>
  <c r="BI713" i="2"/>
  <c r="BH713" i="2"/>
  <c r="BG713" i="2"/>
  <c r="BF713" i="2"/>
  <c r="T713" i="2"/>
  <c r="T712" i="2" s="1"/>
  <c r="R713" i="2"/>
  <c r="R712" i="2"/>
  <c r="P713" i="2"/>
  <c r="P712" i="2" s="1"/>
  <c r="BI708" i="2"/>
  <c r="BH708" i="2"/>
  <c r="BG708" i="2"/>
  <c r="BF708" i="2"/>
  <c r="T708" i="2"/>
  <c r="R708" i="2"/>
  <c r="P708" i="2"/>
  <c r="BI703" i="2"/>
  <c r="BH703" i="2"/>
  <c r="BG703" i="2"/>
  <c r="BF703" i="2"/>
  <c r="T703" i="2"/>
  <c r="R703" i="2"/>
  <c r="P703" i="2"/>
  <c r="BI693" i="2"/>
  <c r="BH693" i="2"/>
  <c r="BG693" i="2"/>
  <c r="BF693" i="2"/>
  <c r="T693" i="2"/>
  <c r="T692" i="2" s="1"/>
  <c r="R693" i="2"/>
  <c r="R692" i="2"/>
  <c r="P693" i="2"/>
  <c r="P692" i="2" s="1"/>
  <c r="BI689" i="2"/>
  <c r="BH689" i="2"/>
  <c r="BG689" i="2"/>
  <c r="BF689" i="2"/>
  <c r="T689" i="2"/>
  <c r="R689" i="2"/>
  <c r="P689" i="2"/>
  <c r="BI685" i="2"/>
  <c r="BH685" i="2"/>
  <c r="BG685" i="2"/>
  <c r="BF685" i="2"/>
  <c r="T685" i="2"/>
  <c r="R685" i="2"/>
  <c r="P685" i="2"/>
  <c r="BI679" i="2"/>
  <c r="BH679" i="2"/>
  <c r="BG679" i="2"/>
  <c r="BF679" i="2"/>
  <c r="T679" i="2"/>
  <c r="T678" i="2" s="1"/>
  <c r="T677" i="2" s="1"/>
  <c r="R679" i="2"/>
  <c r="R678" i="2"/>
  <c r="R677" i="2" s="1"/>
  <c r="P679" i="2"/>
  <c r="P678" i="2"/>
  <c r="P677" i="2"/>
  <c r="BI674" i="2"/>
  <c r="BH674" i="2"/>
  <c r="BG674" i="2"/>
  <c r="BF674" i="2"/>
  <c r="T674" i="2"/>
  <c r="R674" i="2"/>
  <c r="P674" i="2"/>
  <c r="BI671" i="2"/>
  <c r="BH671" i="2"/>
  <c r="BG671" i="2"/>
  <c r="BF671" i="2"/>
  <c r="T671" i="2"/>
  <c r="R671" i="2"/>
  <c r="P671" i="2"/>
  <c r="BI663" i="2"/>
  <c r="BH663" i="2"/>
  <c r="BG663" i="2"/>
  <c r="BF663" i="2"/>
  <c r="T663" i="2"/>
  <c r="R663" i="2"/>
  <c r="P663" i="2"/>
  <c r="BI654" i="2"/>
  <c r="BH654" i="2"/>
  <c r="BG654" i="2"/>
  <c r="BF654" i="2"/>
  <c r="T654" i="2"/>
  <c r="R654" i="2"/>
  <c r="P654" i="2"/>
  <c r="BI650" i="2"/>
  <c r="BH650" i="2"/>
  <c r="BG650" i="2"/>
  <c r="BF650" i="2"/>
  <c r="T650" i="2"/>
  <c r="R650" i="2"/>
  <c r="P650" i="2"/>
  <c r="BI646" i="2"/>
  <c r="BH646" i="2"/>
  <c r="BG646" i="2"/>
  <c r="BF646" i="2"/>
  <c r="T646" i="2"/>
  <c r="R646" i="2"/>
  <c r="P646" i="2"/>
  <c r="BI632" i="2"/>
  <c r="BH632" i="2"/>
  <c r="BG632" i="2"/>
  <c r="BF632" i="2"/>
  <c r="T632" i="2"/>
  <c r="R632" i="2"/>
  <c r="P632" i="2"/>
  <c r="BI625" i="2"/>
  <c r="BH625" i="2"/>
  <c r="BG625" i="2"/>
  <c r="BF625" i="2"/>
  <c r="T625" i="2"/>
  <c r="R625" i="2"/>
  <c r="P625" i="2"/>
  <c r="BI619" i="2"/>
  <c r="BH619" i="2"/>
  <c r="BG619" i="2"/>
  <c r="BF619" i="2"/>
  <c r="T619" i="2"/>
  <c r="R619" i="2"/>
  <c r="P619" i="2"/>
  <c r="BI613" i="2"/>
  <c r="BH613" i="2"/>
  <c r="BG613" i="2"/>
  <c r="BF613" i="2"/>
  <c r="T613" i="2"/>
  <c r="R613" i="2"/>
  <c r="P613" i="2"/>
  <c r="BI606" i="2"/>
  <c r="BH606" i="2"/>
  <c r="BG606" i="2"/>
  <c r="BF606" i="2"/>
  <c r="T606" i="2"/>
  <c r="R606" i="2"/>
  <c r="P606" i="2"/>
  <c r="BI600" i="2"/>
  <c r="BH600" i="2"/>
  <c r="BG600" i="2"/>
  <c r="BF600" i="2"/>
  <c r="T600" i="2"/>
  <c r="R600" i="2"/>
  <c r="P600" i="2"/>
  <c r="BI593" i="2"/>
  <c r="BH593" i="2"/>
  <c r="BG593" i="2"/>
  <c r="BF593" i="2"/>
  <c r="T593" i="2"/>
  <c r="R593" i="2"/>
  <c r="P593" i="2"/>
  <c r="BI586" i="2"/>
  <c r="BH586" i="2"/>
  <c r="BG586" i="2"/>
  <c r="BF586" i="2"/>
  <c r="T586" i="2"/>
  <c r="R586" i="2"/>
  <c r="P586" i="2"/>
  <c r="BI580" i="2"/>
  <c r="BH580" i="2"/>
  <c r="BG580" i="2"/>
  <c r="BF580" i="2"/>
  <c r="T580" i="2"/>
  <c r="R580" i="2"/>
  <c r="P580" i="2"/>
  <c r="BI575" i="2"/>
  <c r="BH575" i="2"/>
  <c r="BG575" i="2"/>
  <c r="BF575" i="2"/>
  <c r="T575" i="2"/>
  <c r="R575" i="2"/>
  <c r="P575" i="2"/>
  <c r="BI571" i="2"/>
  <c r="BH571" i="2"/>
  <c r="BG571" i="2"/>
  <c r="BF571" i="2"/>
  <c r="T571" i="2"/>
  <c r="R571" i="2"/>
  <c r="P571" i="2"/>
  <c r="BI567" i="2"/>
  <c r="BH567" i="2"/>
  <c r="BG567" i="2"/>
  <c r="BF567" i="2"/>
  <c r="T567" i="2"/>
  <c r="R567" i="2"/>
  <c r="P567" i="2"/>
  <c r="BI563" i="2"/>
  <c r="BH563" i="2"/>
  <c r="BG563" i="2"/>
  <c r="BF563" i="2"/>
  <c r="T563" i="2"/>
  <c r="R563" i="2"/>
  <c r="P563" i="2"/>
  <c r="BI556" i="2"/>
  <c r="BH556" i="2"/>
  <c r="BG556" i="2"/>
  <c r="BF556" i="2"/>
  <c r="T556" i="2"/>
  <c r="R556" i="2"/>
  <c r="P556" i="2"/>
  <c r="BI552" i="2"/>
  <c r="BH552" i="2"/>
  <c r="BG552" i="2"/>
  <c r="BF552" i="2"/>
  <c r="T552" i="2"/>
  <c r="R552" i="2"/>
  <c r="P552" i="2"/>
  <c r="BI548" i="2"/>
  <c r="BH548" i="2"/>
  <c r="BG548" i="2"/>
  <c r="BF548" i="2"/>
  <c r="T548" i="2"/>
  <c r="R548" i="2"/>
  <c r="P548" i="2"/>
  <c r="BI542" i="2"/>
  <c r="BH542" i="2"/>
  <c r="BG542" i="2"/>
  <c r="BF542" i="2"/>
  <c r="T542" i="2"/>
  <c r="R542" i="2"/>
  <c r="P542" i="2"/>
  <c r="BI538" i="2"/>
  <c r="BH538" i="2"/>
  <c r="BG538" i="2"/>
  <c r="BF538" i="2"/>
  <c r="T538" i="2"/>
  <c r="R538" i="2"/>
  <c r="P538" i="2"/>
  <c r="BI530" i="2"/>
  <c r="BH530" i="2"/>
  <c r="BG530" i="2"/>
  <c r="BF530" i="2"/>
  <c r="T530" i="2"/>
  <c r="R530" i="2"/>
  <c r="P530" i="2"/>
  <c r="BI524" i="2"/>
  <c r="BH524" i="2"/>
  <c r="BG524" i="2"/>
  <c r="BF524" i="2"/>
  <c r="T524" i="2"/>
  <c r="R524" i="2"/>
  <c r="P524" i="2"/>
  <c r="BI519" i="2"/>
  <c r="BH519" i="2"/>
  <c r="BG519" i="2"/>
  <c r="BF519" i="2"/>
  <c r="T519" i="2"/>
  <c r="R519" i="2"/>
  <c r="P519" i="2"/>
  <c r="BI509" i="2"/>
  <c r="BH509" i="2"/>
  <c r="BG509" i="2"/>
  <c r="BF509" i="2"/>
  <c r="T509" i="2"/>
  <c r="R509" i="2"/>
  <c r="P509" i="2"/>
  <c r="BI501" i="2"/>
  <c r="BH501" i="2"/>
  <c r="BG501" i="2"/>
  <c r="BF501" i="2"/>
  <c r="T501" i="2"/>
  <c r="R501" i="2"/>
  <c r="P501" i="2"/>
  <c r="BI495" i="2"/>
  <c r="BH495" i="2"/>
  <c r="BG495" i="2"/>
  <c r="BF495" i="2"/>
  <c r="T495" i="2"/>
  <c r="R495" i="2"/>
  <c r="P495" i="2"/>
  <c r="BI489" i="2"/>
  <c r="BH489" i="2"/>
  <c r="BG489" i="2"/>
  <c r="BF489" i="2"/>
  <c r="T489" i="2"/>
  <c r="R489" i="2"/>
  <c r="P489" i="2"/>
  <c r="BI486" i="2"/>
  <c r="BH486" i="2"/>
  <c r="BG486" i="2"/>
  <c r="BF486" i="2"/>
  <c r="T486" i="2"/>
  <c r="R486" i="2"/>
  <c r="P486" i="2"/>
  <c r="BI483" i="2"/>
  <c r="BH483" i="2"/>
  <c r="BG483" i="2"/>
  <c r="BF483" i="2"/>
  <c r="T483" i="2"/>
  <c r="R483" i="2"/>
  <c r="P483" i="2"/>
  <c r="BI480" i="2"/>
  <c r="BH480" i="2"/>
  <c r="BG480" i="2"/>
  <c r="BF480" i="2"/>
  <c r="T480" i="2"/>
  <c r="R480" i="2"/>
  <c r="P480" i="2"/>
  <c r="BI477" i="2"/>
  <c r="BH477" i="2"/>
  <c r="BG477" i="2"/>
  <c r="BF477" i="2"/>
  <c r="T477" i="2"/>
  <c r="R477" i="2"/>
  <c r="P477" i="2"/>
  <c r="BI474" i="2"/>
  <c r="BH474" i="2"/>
  <c r="BG474" i="2"/>
  <c r="BF474" i="2"/>
  <c r="T474" i="2"/>
  <c r="R474" i="2"/>
  <c r="P474" i="2"/>
  <c r="BI470" i="2"/>
  <c r="BH470" i="2"/>
  <c r="BG470" i="2"/>
  <c r="BF470" i="2"/>
  <c r="T470" i="2"/>
  <c r="R470" i="2"/>
  <c r="P470" i="2"/>
  <c r="BI464" i="2"/>
  <c r="BH464" i="2"/>
  <c r="BG464" i="2"/>
  <c r="BF464" i="2"/>
  <c r="T464" i="2"/>
  <c r="R464" i="2"/>
  <c r="P464" i="2"/>
  <c r="BI459" i="2"/>
  <c r="BH459" i="2"/>
  <c r="BG459" i="2"/>
  <c r="BF459" i="2"/>
  <c r="T459" i="2"/>
  <c r="R459" i="2"/>
  <c r="P459" i="2"/>
  <c r="BI455" i="2"/>
  <c r="BH455" i="2"/>
  <c r="BG455" i="2"/>
  <c r="BF455" i="2"/>
  <c r="T455" i="2"/>
  <c r="R455" i="2"/>
  <c r="P455" i="2"/>
  <c r="BI451" i="2"/>
  <c r="BH451" i="2"/>
  <c r="BG451" i="2"/>
  <c r="BF451" i="2"/>
  <c r="T451" i="2"/>
  <c r="R451" i="2"/>
  <c r="P451" i="2"/>
  <c r="BI448" i="2"/>
  <c r="BH448" i="2"/>
  <c r="BG448" i="2"/>
  <c r="BF448" i="2"/>
  <c r="T448" i="2"/>
  <c r="R448" i="2"/>
  <c r="P448" i="2"/>
  <c r="BI445" i="2"/>
  <c r="BH445" i="2"/>
  <c r="BG445" i="2"/>
  <c r="BF445" i="2"/>
  <c r="T445" i="2"/>
  <c r="R445" i="2"/>
  <c r="P445" i="2"/>
  <c r="BI442" i="2"/>
  <c r="BH442" i="2"/>
  <c r="BG442" i="2"/>
  <c r="BF442" i="2"/>
  <c r="T442" i="2"/>
  <c r="R442" i="2"/>
  <c r="P442" i="2"/>
  <c r="BI439" i="2"/>
  <c r="BH439" i="2"/>
  <c r="BG439" i="2"/>
  <c r="BF439" i="2"/>
  <c r="T439" i="2"/>
  <c r="R439" i="2"/>
  <c r="P439" i="2"/>
  <c r="BI435" i="2"/>
  <c r="BH435" i="2"/>
  <c r="BG435" i="2"/>
  <c r="BF435" i="2"/>
  <c r="T435" i="2"/>
  <c r="R435" i="2"/>
  <c r="P435" i="2"/>
  <c r="BI432" i="2"/>
  <c r="BH432" i="2"/>
  <c r="BG432" i="2"/>
  <c r="BF432" i="2"/>
  <c r="T432" i="2"/>
  <c r="R432" i="2"/>
  <c r="P432" i="2"/>
  <c r="BI428" i="2"/>
  <c r="BH428" i="2"/>
  <c r="BG428" i="2"/>
  <c r="BF428" i="2"/>
  <c r="T428" i="2"/>
  <c r="R428" i="2"/>
  <c r="P428" i="2"/>
  <c r="BI425" i="2"/>
  <c r="BH425" i="2"/>
  <c r="BG425" i="2"/>
  <c r="BF425" i="2"/>
  <c r="T425" i="2"/>
  <c r="R425" i="2"/>
  <c r="P425" i="2"/>
  <c r="BI421" i="2"/>
  <c r="BH421" i="2"/>
  <c r="BG421" i="2"/>
  <c r="BF421" i="2"/>
  <c r="T421" i="2"/>
  <c r="R421" i="2"/>
  <c r="P421" i="2"/>
  <c r="BI417" i="2"/>
  <c r="BH417" i="2"/>
  <c r="BG417" i="2"/>
  <c r="BF417" i="2"/>
  <c r="T417" i="2"/>
  <c r="R417" i="2"/>
  <c r="P417" i="2"/>
  <c r="BI413" i="2"/>
  <c r="BH413" i="2"/>
  <c r="BG413" i="2"/>
  <c r="BF413" i="2"/>
  <c r="T413" i="2"/>
  <c r="R413" i="2"/>
  <c r="P413" i="2"/>
  <c r="BI408" i="2"/>
  <c r="BH408" i="2"/>
  <c r="BG408" i="2"/>
  <c r="BF408" i="2"/>
  <c r="T408" i="2"/>
  <c r="R408" i="2"/>
  <c r="P408" i="2"/>
  <c r="BI402" i="2"/>
  <c r="BH402" i="2"/>
  <c r="BG402" i="2"/>
  <c r="BF402" i="2"/>
  <c r="T402" i="2"/>
  <c r="R402" i="2"/>
  <c r="P402" i="2"/>
  <c r="BI398" i="2"/>
  <c r="BH398" i="2"/>
  <c r="BG398" i="2"/>
  <c r="BF398" i="2"/>
  <c r="T398" i="2"/>
  <c r="R398" i="2"/>
  <c r="P398" i="2"/>
  <c r="BI390" i="2"/>
  <c r="BH390" i="2"/>
  <c r="BG390" i="2"/>
  <c r="BF390" i="2"/>
  <c r="T390" i="2"/>
  <c r="R390" i="2"/>
  <c r="P390" i="2"/>
  <c r="BI384" i="2"/>
  <c r="BH384" i="2"/>
  <c r="BG384" i="2"/>
  <c r="BF384" i="2"/>
  <c r="T384" i="2"/>
  <c r="R384" i="2"/>
  <c r="P384" i="2"/>
  <c r="BI377" i="2"/>
  <c r="BH377" i="2"/>
  <c r="BG377" i="2"/>
  <c r="BF377" i="2"/>
  <c r="T377" i="2"/>
  <c r="R377" i="2"/>
  <c r="P377" i="2"/>
  <c r="BI375" i="2"/>
  <c r="BH375" i="2"/>
  <c r="BG375" i="2"/>
  <c r="BF375" i="2"/>
  <c r="T375" i="2"/>
  <c r="R375" i="2"/>
  <c r="P375" i="2"/>
  <c r="BI373" i="2"/>
  <c r="BH373" i="2"/>
  <c r="BG373" i="2"/>
  <c r="BF373" i="2"/>
  <c r="T373" i="2"/>
  <c r="R373" i="2"/>
  <c r="P373" i="2"/>
  <c r="BI365" i="2"/>
  <c r="BH365" i="2"/>
  <c r="BG365" i="2"/>
  <c r="BF365" i="2"/>
  <c r="T365" i="2"/>
  <c r="R365" i="2"/>
  <c r="P365" i="2"/>
  <c r="BI359" i="2"/>
  <c r="BH359" i="2"/>
  <c r="BG359" i="2"/>
  <c r="BF359" i="2"/>
  <c r="T359" i="2"/>
  <c r="R359" i="2"/>
  <c r="P359" i="2"/>
  <c r="BI354" i="2"/>
  <c r="BH354" i="2"/>
  <c r="BG354" i="2"/>
  <c r="BF354" i="2"/>
  <c r="T354" i="2"/>
  <c r="R354" i="2"/>
  <c r="P354" i="2"/>
  <c r="BI349" i="2"/>
  <c r="BH349" i="2"/>
  <c r="BG349" i="2"/>
  <c r="BF349" i="2"/>
  <c r="T349" i="2"/>
  <c r="R349" i="2"/>
  <c r="P349" i="2"/>
  <c r="BI340" i="2"/>
  <c r="BH340" i="2"/>
  <c r="BG340" i="2"/>
  <c r="BF340" i="2"/>
  <c r="T340" i="2"/>
  <c r="R340" i="2"/>
  <c r="P340" i="2"/>
  <c r="BI333" i="2"/>
  <c r="BH333" i="2"/>
  <c r="BG333" i="2"/>
  <c r="BF333" i="2"/>
  <c r="T333" i="2"/>
  <c r="R333" i="2"/>
  <c r="P333" i="2"/>
  <c r="BI329" i="2"/>
  <c r="BH329" i="2"/>
  <c r="BG329" i="2"/>
  <c r="BF329" i="2"/>
  <c r="T329" i="2"/>
  <c r="R329" i="2"/>
  <c r="P329" i="2"/>
  <c r="BI325" i="2"/>
  <c r="BH325" i="2"/>
  <c r="BG325" i="2"/>
  <c r="BF325" i="2"/>
  <c r="T325" i="2"/>
  <c r="R325" i="2"/>
  <c r="P325" i="2"/>
  <c r="BI322" i="2"/>
  <c r="BH322" i="2"/>
  <c r="BG322" i="2"/>
  <c r="BF322" i="2"/>
  <c r="T322" i="2"/>
  <c r="R322" i="2"/>
  <c r="P322" i="2"/>
  <c r="BI318" i="2"/>
  <c r="BH318" i="2"/>
  <c r="BG318" i="2"/>
  <c r="BF318" i="2"/>
  <c r="T318" i="2"/>
  <c r="R318" i="2"/>
  <c r="P318" i="2"/>
  <c r="BI312" i="2"/>
  <c r="BH312" i="2"/>
  <c r="BG312" i="2"/>
  <c r="BF312" i="2"/>
  <c r="T312" i="2"/>
  <c r="R312" i="2"/>
  <c r="P312" i="2"/>
  <c r="BI306" i="2"/>
  <c r="BH306" i="2"/>
  <c r="BG306" i="2"/>
  <c r="BF306" i="2"/>
  <c r="T306" i="2"/>
  <c r="R306" i="2"/>
  <c r="P306" i="2"/>
  <c r="BI302" i="2"/>
  <c r="BH302" i="2"/>
  <c r="BG302" i="2"/>
  <c r="BF302" i="2"/>
  <c r="T302" i="2"/>
  <c r="R302" i="2"/>
  <c r="P302" i="2"/>
  <c r="BI299" i="2"/>
  <c r="BH299" i="2"/>
  <c r="BG299" i="2"/>
  <c r="BF299" i="2"/>
  <c r="T299" i="2"/>
  <c r="R299" i="2"/>
  <c r="P299" i="2"/>
  <c r="BI296" i="2"/>
  <c r="BH296" i="2"/>
  <c r="BG296" i="2"/>
  <c r="BF296" i="2"/>
  <c r="T296" i="2"/>
  <c r="R296" i="2"/>
  <c r="P296" i="2"/>
  <c r="BI293" i="2"/>
  <c r="BH293" i="2"/>
  <c r="BG293" i="2"/>
  <c r="BF293" i="2"/>
  <c r="T293" i="2"/>
  <c r="R293" i="2"/>
  <c r="P293" i="2"/>
  <c r="BI287" i="2"/>
  <c r="BH287" i="2"/>
  <c r="BG287" i="2"/>
  <c r="BF287" i="2"/>
  <c r="T287" i="2"/>
  <c r="R287" i="2"/>
  <c r="P287" i="2"/>
  <c r="BI283" i="2"/>
  <c r="BH283" i="2"/>
  <c r="BG283" i="2"/>
  <c r="BF283" i="2"/>
  <c r="T283" i="2"/>
  <c r="R283" i="2"/>
  <c r="P283" i="2"/>
  <c r="BI272" i="2"/>
  <c r="BH272" i="2"/>
  <c r="BG272" i="2"/>
  <c r="BF272" i="2"/>
  <c r="T272" i="2"/>
  <c r="R272" i="2"/>
  <c r="P272" i="2"/>
  <c r="BI264" i="2"/>
  <c r="BH264" i="2"/>
  <c r="BG264" i="2"/>
  <c r="BF264" i="2"/>
  <c r="T264" i="2"/>
  <c r="T263" i="2"/>
  <c r="R264" i="2"/>
  <c r="R263" i="2" s="1"/>
  <c r="P264" i="2"/>
  <c r="P263" i="2"/>
  <c r="BI260" i="2"/>
  <c r="BH260" i="2"/>
  <c r="BG260" i="2"/>
  <c r="BF260" i="2"/>
  <c r="T260" i="2"/>
  <c r="R260" i="2"/>
  <c r="P260" i="2"/>
  <c r="BI251" i="2"/>
  <c r="BH251" i="2"/>
  <c r="BG251" i="2"/>
  <c r="BF251" i="2"/>
  <c r="T251" i="2"/>
  <c r="R251" i="2"/>
  <c r="P251" i="2"/>
  <c r="BI247" i="2"/>
  <c r="BH247" i="2"/>
  <c r="BG247" i="2"/>
  <c r="BF247" i="2"/>
  <c r="T247" i="2"/>
  <c r="R247" i="2"/>
  <c r="P247" i="2"/>
  <c r="BI243" i="2"/>
  <c r="BH243" i="2"/>
  <c r="BG243" i="2"/>
  <c r="BF243" i="2"/>
  <c r="T243" i="2"/>
  <c r="R243" i="2"/>
  <c r="P243" i="2"/>
  <c r="BI239" i="2"/>
  <c r="BH239" i="2"/>
  <c r="BG239" i="2"/>
  <c r="BF239" i="2"/>
  <c r="T239" i="2"/>
  <c r="R239" i="2"/>
  <c r="P239" i="2"/>
  <c r="BI235" i="2"/>
  <c r="BH235" i="2"/>
  <c r="BG235" i="2"/>
  <c r="BF235" i="2"/>
  <c r="T235" i="2"/>
  <c r="R235" i="2"/>
  <c r="P235" i="2"/>
  <c r="BI231" i="2"/>
  <c r="BH231" i="2"/>
  <c r="BG231" i="2"/>
  <c r="BF231" i="2"/>
  <c r="T231" i="2"/>
  <c r="R231" i="2"/>
  <c r="P231" i="2"/>
  <c r="BI227" i="2"/>
  <c r="BH227" i="2"/>
  <c r="BG227" i="2"/>
  <c r="BF227" i="2"/>
  <c r="T227" i="2"/>
  <c r="R227" i="2"/>
  <c r="P227" i="2"/>
  <c r="BI221" i="2"/>
  <c r="BH221" i="2"/>
  <c r="BG221" i="2"/>
  <c r="BF221" i="2"/>
  <c r="T221" i="2"/>
  <c r="R221" i="2"/>
  <c r="P221" i="2"/>
  <c r="BI215" i="2"/>
  <c r="BH215" i="2"/>
  <c r="BG215" i="2"/>
  <c r="BF215" i="2"/>
  <c r="T215" i="2"/>
  <c r="R215" i="2"/>
  <c r="P215" i="2"/>
  <c r="BI211" i="2"/>
  <c r="BH211" i="2"/>
  <c r="BG211" i="2"/>
  <c r="BF211" i="2"/>
  <c r="T211" i="2"/>
  <c r="R211" i="2"/>
  <c r="P211" i="2"/>
  <c r="BI204" i="2"/>
  <c r="BH204" i="2"/>
  <c r="BG204" i="2"/>
  <c r="BF204" i="2"/>
  <c r="T204" i="2"/>
  <c r="R204" i="2"/>
  <c r="P204" i="2"/>
  <c r="BI198" i="2"/>
  <c r="BH198" i="2"/>
  <c r="BG198" i="2"/>
  <c r="BF198" i="2"/>
  <c r="T198" i="2"/>
  <c r="R198" i="2"/>
  <c r="P198" i="2"/>
  <c r="BI192" i="2"/>
  <c r="BH192" i="2"/>
  <c r="BG192" i="2"/>
  <c r="BF192" i="2"/>
  <c r="T192" i="2"/>
  <c r="R192" i="2"/>
  <c r="P192" i="2"/>
  <c r="BI189" i="2"/>
  <c r="BH189" i="2"/>
  <c r="BG189" i="2"/>
  <c r="BF189" i="2"/>
  <c r="T189" i="2"/>
  <c r="R189" i="2"/>
  <c r="P189" i="2"/>
  <c r="BI185" i="2"/>
  <c r="BH185" i="2"/>
  <c r="BG185" i="2"/>
  <c r="BF185" i="2"/>
  <c r="T185" i="2"/>
  <c r="R185" i="2"/>
  <c r="P185" i="2"/>
  <c r="BI181" i="2"/>
  <c r="BH181" i="2"/>
  <c r="BG181" i="2"/>
  <c r="BF181" i="2"/>
  <c r="T181" i="2"/>
  <c r="R181" i="2"/>
  <c r="P181" i="2"/>
  <c r="BI177" i="2"/>
  <c r="BH177" i="2"/>
  <c r="BG177" i="2"/>
  <c r="BF177" i="2"/>
  <c r="T177" i="2"/>
  <c r="R177" i="2"/>
  <c r="P177" i="2"/>
  <c r="BI172" i="2"/>
  <c r="BH172" i="2"/>
  <c r="BG172" i="2"/>
  <c r="BF172" i="2"/>
  <c r="T172" i="2"/>
  <c r="R172" i="2"/>
  <c r="P172" i="2"/>
  <c r="BI168" i="2"/>
  <c r="BH168" i="2"/>
  <c r="BG168" i="2"/>
  <c r="BF168" i="2"/>
  <c r="T168" i="2"/>
  <c r="R168" i="2"/>
  <c r="P168" i="2"/>
  <c r="BI161" i="2"/>
  <c r="BH161" i="2"/>
  <c r="BG161" i="2"/>
  <c r="BF161" i="2"/>
  <c r="T161" i="2"/>
  <c r="R161" i="2"/>
  <c r="P161" i="2"/>
  <c r="BI157" i="2"/>
  <c r="BH157" i="2"/>
  <c r="BG157" i="2"/>
  <c r="BF157" i="2"/>
  <c r="T157" i="2"/>
  <c r="R157" i="2"/>
  <c r="P157" i="2"/>
  <c r="BI151" i="2"/>
  <c r="BH151" i="2"/>
  <c r="BG151" i="2"/>
  <c r="BF151" i="2"/>
  <c r="T151" i="2"/>
  <c r="R151" i="2"/>
  <c r="P151" i="2"/>
  <c r="BI146" i="2"/>
  <c r="BH146" i="2"/>
  <c r="BG146" i="2"/>
  <c r="BF146" i="2"/>
  <c r="T146" i="2"/>
  <c r="R146" i="2"/>
  <c r="P146" i="2"/>
  <c r="BI142" i="2"/>
  <c r="BH142" i="2"/>
  <c r="BG142" i="2"/>
  <c r="BF142" i="2"/>
  <c r="T142" i="2"/>
  <c r="R142" i="2"/>
  <c r="P142" i="2"/>
  <c r="BI136" i="2"/>
  <c r="BH136" i="2"/>
  <c r="BG136" i="2"/>
  <c r="BF136" i="2"/>
  <c r="T136" i="2"/>
  <c r="R136" i="2"/>
  <c r="P136" i="2"/>
  <c r="F127" i="2"/>
  <c r="E125" i="2"/>
  <c r="F89" i="2"/>
  <c r="E87" i="2"/>
  <c r="J24" i="2"/>
  <c r="E24" i="2"/>
  <c r="J130" i="2"/>
  <c r="J23" i="2"/>
  <c r="J21" i="2"/>
  <c r="E21" i="2"/>
  <c r="J129" i="2"/>
  <c r="J20" i="2"/>
  <c r="J18" i="2"/>
  <c r="E18" i="2"/>
  <c r="F130" i="2"/>
  <c r="J17" i="2"/>
  <c r="J15" i="2"/>
  <c r="E15" i="2"/>
  <c r="F129" i="2"/>
  <c r="J14" i="2"/>
  <c r="J12" i="2"/>
  <c r="J127" i="2"/>
  <c r="E7" i="2"/>
  <c r="E123" i="2" s="1"/>
  <c r="L90" i="1"/>
  <c r="AM90" i="1"/>
  <c r="AM89" i="1"/>
  <c r="L89" i="1"/>
  <c r="AM87" i="1"/>
  <c r="L87" i="1"/>
  <c r="L85" i="1"/>
  <c r="L84" i="1"/>
  <c r="BK721" i="2"/>
  <c r="J713" i="2"/>
  <c r="BK708" i="2"/>
  <c r="J703" i="2"/>
  <c r="J693" i="2"/>
  <c r="J689" i="2"/>
  <c r="BK685" i="2"/>
  <c r="BK679" i="2"/>
  <c r="J674" i="2"/>
  <c r="BK671" i="2"/>
  <c r="BK663" i="2"/>
  <c r="J654" i="2"/>
  <c r="J650" i="2"/>
  <c r="J646" i="2"/>
  <c r="J632" i="2"/>
  <c r="BK625" i="2"/>
  <c r="BK619" i="2"/>
  <c r="BK613" i="2"/>
  <c r="J606" i="2"/>
  <c r="BK600" i="2"/>
  <c r="BK593" i="2"/>
  <c r="J586" i="2"/>
  <c r="J580" i="2"/>
  <c r="BK575" i="2"/>
  <c r="J571" i="2"/>
  <c r="J567" i="2"/>
  <c r="BK563" i="2"/>
  <c r="J556" i="2"/>
  <c r="J552" i="2"/>
  <c r="J542" i="2"/>
  <c r="BK538" i="2"/>
  <c r="BK530" i="2"/>
  <c r="J524" i="2"/>
  <c r="BK519" i="2"/>
  <c r="BK509" i="2"/>
  <c r="J501" i="2"/>
  <c r="J495" i="2"/>
  <c r="J489" i="2"/>
  <c r="BK486" i="2"/>
  <c r="J483" i="2"/>
  <c r="J480" i="2"/>
  <c r="BK477" i="2"/>
  <c r="J474" i="2"/>
  <c r="BK470" i="2"/>
  <c r="J464" i="2"/>
  <c r="BK459" i="2"/>
  <c r="J455" i="2"/>
  <c r="BK451" i="2"/>
  <c r="J448" i="2"/>
  <c r="BK445" i="2"/>
  <c r="BK442" i="2"/>
  <c r="J439" i="2"/>
  <c r="BK435" i="2"/>
  <c r="J432" i="2"/>
  <c r="J428" i="2"/>
  <c r="J425" i="2"/>
  <c r="J421" i="2"/>
  <c r="BK417" i="2"/>
  <c r="J413" i="2"/>
  <c r="BK408" i="2"/>
  <c r="BK402" i="2"/>
  <c r="J398" i="2"/>
  <c r="BK390" i="2"/>
  <c r="J384" i="2"/>
  <c r="BK377" i="2"/>
  <c r="BK375" i="2"/>
  <c r="BK373" i="2"/>
  <c r="BK365" i="2"/>
  <c r="J359" i="2"/>
  <c r="BK354" i="2"/>
  <c r="J349" i="2"/>
  <c r="BK340" i="2"/>
  <c r="BK333" i="2"/>
  <c r="BK329" i="2"/>
  <c r="BK325" i="2"/>
  <c r="J322" i="2"/>
  <c r="BK318" i="2"/>
  <c r="BK312" i="2"/>
  <c r="J306" i="2"/>
  <c r="J302" i="2"/>
  <c r="BK299" i="2"/>
  <c r="J296" i="2"/>
  <c r="BK293" i="2"/>
  <c r="BK287" i="2"/>
  <c r="J283" i="2"/>
  <c r="J272" i="2"/>
  <c r="BK264" i="2"/>
  <c r="BK260" i="2"/>
  <c r="BK251" i="2"/>
  <c r="J247" i="2"/>
  <c r="BK243" i="2"/>
  <c r="BK239" i="2"/>
  <c r="J235" i="2"/>
  <c r="BK231" i="2"/>
  <c r="BK227" i="2"/>
  <c r="BK221" i="2"/>
  <c r="J215" i="2"/>
  <c r="J211" i="2"/>
  <c r="BK204" i="2"/>
  <c r="J198" i="2"/>
  <c r="BK192" i="2"/>
  <c r="J189" i="2"/>
  <c r="BK185" i="2"/>
  <c r="J181" i="2"/>
  <c r="J177" i="2"/>
  <c r="BK172" i="2"/>
  <c r="BK168" i="2"/>
  <c r="BK161" i="2"/>
  <c r="BK157" i="2"/>
  <c r="J151" i="2"/>
  <c r="BK146" i="2"/>
  <c r="J142" i="2"/>
  <c r="J136" i="2"/>
  <c r="AS94" i="1"/>
  <c r="BK729" i="2"/>
  <c r="J729" i="2"/>
  <c r="BK726" i="2"/>
  <c r="J726" i="2"/>
  <c r="J721" i="2"/>
  <c r="BK713" i="2"/>
  <c r="J708" i="2"/>
  <c r="BK703" i="2"/>
  <c r="BK693" i="2"/>
  <c r="BK689" i="2"/>
  <c r="J685" i="2"/>
  <c r="J679" i="2"/>
  <c r="BK674" i="2"/>
  <c r="J671" i="2"/>
  <c r="J663" i="2"/>
  <c r="BK654" i="2"/>
  <c r="BK650" i="2"/>
  <c r="BK646" i="2"/>
  <c r="BK632" i="2"/>
  <c r="J625" i="2"/>
  <c r="J619" i="2"/>
  <c r="J613" i="2"/>
  <c r="BK606" i="2"/>
  <c r="J600" i="2"/>
  <c r="J593" i="2"/>
  <c r="BK586" i="2"/>
  <c r="BK580" i="2"/>
  <c r="J575" i="2"/>
  <c r="BK571" i="2"/>
  <c r="BK567" i="2"/>
  <c r="J563" i="2"/>
  <c r="BK556" i="2"/>
  <c r="BK552" i="2"/>
  <c r="BK548" i="2"/>
  <c r="J548" i="2"/>
  <c r="BK542" i="2"/>
  <c r="J538" i="2"/>
  <c r="J530" i="2"/>
  <c r="BK524" i="2"/>
  <c r="J519" i="2"/>
  <c r="J509" i="2"/>
  <c r="BK501" i="2"/>
  <c r="BK495" i="2"/>
  <c r="BK489" i="2"/>
  <c r="J486" i="2"/>
  <c r="BK483" i="2"/>
  <c r="BK480" i="2"/>
  <c r="J477" i="2"/>
  <c r="BK474" i="2"/>
  <c r="J470" i="2"/>
  <c r="BK464" i="2"/>
  <c r="J459" i="2"/>
  <c r="BK455" i="2"/>
  <c r="J451" i="2"/>
  <c r="BK448" i="2"/>
  <c r="J445" i="2"/>
  <c r="J442" i="2"/>
  <c r="BK439" i="2"/>
  <c r="J435" i="2"/>
  <c r="BK432" i="2"/>
  <c r="BK428" i="2"/>
  <c r="BK425" i="2"/>
  <c r="BK421" i="2"/>
  <c r="J417" i="2"/>
  <c r="BK413" i="2"/>
  <c r="J408" i="2"/>
  <c r="J402" i="2"/>
  <c r="BK398" i="2"/>
  <c r="J390" i="2"/>
  <c r="BK384" i="2"/>
  <c r="J377" i="2"/>
  <c r="J375" i="2"/>
  <c r="J373" i="2"/>
  <c r="J365" i="2"/>
  <c r="BK359" i="2"/>
  <c r="J354" i="2"/>
  <c r="BK349" i="2"/>
  <c r="J340" i="2"/>
  <c r="J333" i="2"/>
  <c r="J329" i="2"/>
  <c r="J325" i="2"/>
  <c r="BK322" i="2"/>
  <c r="J318" i="2"/>
  <c r="J312" i="2"/>
  <c r="BK306" i="2"/>
  <c r="BK302" i="2"/>
  <c r="J299" i="2"/>
  <c r="BK296" i="2"/>
  <c r="J293" i="2"/>
  <c r="J287" i="2"/>
  <c r="BK283" i="2"/>
  <c r="BK272" i="2"/>
  <c r="J264" i="2"/>
  <c r="J260" i="2"/>
  <c r="J251" i="2"/>
  <c r="BK247" i="2"/>
  <c r="J243" i="2"/>
  <c r="J239" i="2"/>
  <c r="BK235" i="2"/>
  <c r="J231" i="2"/>
  <c r="J227" i="2"/>
  <c r="J221" i="2"/>
  <c r="BK215" i="2"/>
  <c r="BK211" i="2"/>
  <c r="J204" i="2"/>
  <c r="BK198" i="2"/>
  <c r="J192" i="2"/>
  <c r="BK189" i="2"/>
  <c r="J185" i="2"/>
  <c r="BK181" i="2"/>
  <c r="BK177" i="2"/>
  <c r="J172" i="2"/>
  <c r="J168" i="2"/>
  <c r="J161" i="2"/>
  <c r="J157" i="2"/>
  <c r="BK151" i="2"/>
  <c r="J146" i="2"/>
  <c r="BK142" i="2"/>
  <c r="BK136" i="2"/>
  <c r="BK135" i="2" l="1"/>
  <c r="R135" i="2"/>
  <c r="BK271" i="2"/>
  <c r="J271" i="2"/>
  <c r="J100" i="2" s="1"/>
  <c r="T271" i="2"/>
  <c r="P407" i="2"/>
  <c r="T407" i="2"/>
  <c r="BK579" i="2"/>
  <c r="J579" i="2"/>
  <c r="J103" i="2"/>
  <c r="R579" i="2"/>
  <c r="R463" i="2" s="1"/>
  <c r="BK631" i="2"/>
  <c r="J631" i="2"/>
  <c r="J104" i="2"/>
  <c r="T631" i="2"/>
  <c r="P670" i="2"/>
  <c r="T670" i="2"/>
  <c r="R684" i="2"/>
  <c r="T684" i="2"/>
  <c r="P702" i="2"/>
  <c r="P135" i="2"/>
  <c r="T135" i="2"/>
  <c r="P271" i="2"/>
  <c r="R271" i="2"/>
  <c r="BK407" i="2"/>
  <c r="J407" i="2"/>
  <c r="J101" i="2" s="1"/>
  <c r="R407" i="2"/>
  <c r="P579" i="2"/>
  <c r="P463" i="2"/>
  <c r="T579" i="2"/>
  <c r="T463" i="2"/>
  <c r="P631" i="2"/>
  <c r="R631" i="2"/>
  <c r="BK670" i="2"/>
  <c r="J670" i="2"/>
  <c r="J105" i="2" s="1"/>
  <c r="R670" i="2"/>
  <c r="BK684" i="2"/>
  <c r="P684" i="2"/>
  <c r="BK702" i="2"/>
  <c r="J702" i="2"/>
  <c r="J111" i="2" s="1"/>
  <c r="R702" i="2"/>
  <c r="T702" i="2"/>
  <c r="BK720" i="2"/>
  <c r="J720" i="2" s="1"/>
  <c r="J113" i="2" s="1"/>
  <c r="P720" i="2"/>
  <c r="R720" i="2"/>
  <c r="T720" i="2"/>
  <c r="J89" i="2"/>
  <c r="J91" i="2"/>
  <c r="J92" i="2"/>
  <c r="BE136" i="2"/>
  <c r="BE146" i="2"/>
  <c r="BE151" i="2"/>
  <c r="BE172" i="2"/>
  <c r="BE177" i="2"/>
  <c r="BE185" i="2"/>
  <c r="BE192" i="2"/>
  <c r="BE204" i="2"/>
  <c r="BE211" i="2"/>
  <c r="BE231" i="2"/>
  <c r="BE243" i="2"/>
  <c r="BE260" i="2"/>
  <c r="BE272" i="2"/>
  <c r="BE293" i="2"/>
  <c r="BE299" i="2"/>
  <c r="BE302" i="2"/>
  <c r="BE318" i="2"/>
  <c r="BE340" i="2"/>
  <c r="BE354" i="2"/>
  <c r="BE377" i="2"/>
  <c r="BE390" i="2"/>
  <c r="BE402" i="2"/>
  <c r="BE408" i="2"/>
  <c r="BE417" i="2"/>
  <c r="BE421" i="2"/>
  <c r="BE425" i="2"/>
  <c r="BE428" i="2"/>
  <c r="BE435" i="2"/>
  <c r="BE445" i="2"/>
  <c r="BE448" i="2"/>
  <c r="BE455" i="2"/>
  <c r="BE470" i="2"/>
  <c r="BE483" i="2"/>
  <c r="BE486" i="2"/>
  <c r="BE495" i="2"/>
  <c r="BE501" i="2"/>
  <c r="BE519" i="2"/>
  <c r="BE538" i="2"/>
  <c r="BE548" i="2"/>
  <c r="BE563" i="2"/>
  <c r="BE580" i="2"/>
  <c r="BE593" i="2"/>
  <c r="BE625" i="2"/>
  <c r="BE646" i="2"/>
  <c r="BE650" i="2"/>
  <c r="BE663" i="2"/>
  <c r="BE671" i="2"/>
  <c r="BE674" i="2"/>
  <c r="BE685" i="2"/>
  <c r="BE721" i="2"/>
  <c r="BE726" i="2"/>
  <c r="BE729" i="2"/>
  <c r="BK263" i="2"/>
  <c r="J263" i="2"/>
  <c r="J99" i="2" s="1"/>
  <c r="BK678" i="2"/>
  <c r="J678" i="2" s="1"/>
  <c r="J107" i="2" s="1"/>
  <c r="E85" i="2"/>
  <c r="F91" i="2"/>
  <c r="F92" i="2"/>
  <c r="BE142" i="2"/>
  <c r="BE157" i="2"/>
  <c r="BE161" i="2"/>
  <c r="BE168" i="2"/>
  <c r="BE181" i="2"/>
  <c r="BE189" i="2"/>
  <c r="BE198" i="2"/>
  <c r="BE215" i="2"/>
  <c r="BE221" i="2"/>
  <c r="BE227" i="2"/>
  <c r="BE235" i="2"/>
  <c r="BE239" i="2"/>
  <c r="BE247" i="2"/>
  <c r="BE251" i="2"/>
  <c r="BE264" i="2"/>
  <c r="BE283" i="2"/>
  <c r="BE287" i="2"/>
  <c r="BE296" i="2"/>
  <c r="BE306" i="2"/>
  <c r="BE312" i="2"/>
  <c r="BE322" i="2"/>
  <c r="BE325" i="2"/>
  <c r="BE329" i="2"/>
  <c r="BE333" i="2"/>
  <c r="BE349" i="2"/>
  <c r="BE359" i="2"/>
  <c r="BE365" i="2"/>
  <c r="BE373" i="2"/>
  <c r="BE375" i="2"/>
  <c r="BE384" i="2"/>
  <c r="BE398" i="2"/>
  <c r="BE413" i="2"/>
  <c r="BE432" i="2"/>
  <c r="BE439" i="2"/>
  <c r="BE442" i="2"/>
  <c r="BE451" i="2"/>
  <c r="BE459" i="2"/>
  <c r="BE464" i="2"/>
  <c r="BE474" i="2"/>
  <c r="BE477" i="2"/>
  <c r="BE480" i="2"/>
  <c r="BE489" i="2"/>
  <c r="BE509" i="2"/>
  <c r="BE524" i="2"/>
  <c r="BE530" i="2"/>
  <c r="BE542" i="2"/>
  <c r="BE552" i="2"/>
  <c r="BE556" i="2"/>
  <c r="BE567" i="2"/>
  <c r="BE571" i="2"/>
  <c r="BE575" i="2"/>
  <c r="BE586" i="2"/>
  <c r="BE600" i="2"/>
  <c r="BE606" i="2"/>
  <c r="BE613" i="2"/>
  <c r="BE619" i="2"/>
  <c r="BE632" i="2"/>
  <c r="BE654" i="2"/>
  <c r="BE679" i="2"/>
  <c r="BE689" i="2"/>
  <c r="BE693" i="2"/>
  <c r="BE703" i="2"/>
  <c r="BE708" i="2"/>
  <c r="BE713" i="2"/>
  <c r="BK463" i="2"/>
  <c r="J463" i="2" s="1"/>
  <c r="J102" i="2" s="1"/>
  <c r="BK692" i="2"/>
  <c r="J692" i="2"/>
  <c r="J110" i="2" s="1"/>
  <c r="BK712" i="2"/>
  <c r="J712" i="2" s="1"/>
  <c r="J112" i="2" s="1"/>
  <c r="F36" i="2"/>
  <c r="BC95" i="1"/>
  <c r="BC94" i="1" s="1"/>
  <c r="AY94" i="1" s="1"/>
  <c r="F37" i="2"/>
  <c r="BD95" i="1"/>
  <c r="BD94" i="1" s="1"/>
  <c r="W33" i="1" s="1"/>
  <c r="F35" i="2"/>
  <c r="BB95" i="1"/>
  <c r="BB94" i="1" s="1"/>
  <c r="W31" i="1" s="1"/>
  <c r="F34" i="2"/>
  <c r="BA95" i="1"/>
  <c r="BA94" i="1" s="1"/>
  <c r="W30" i="1" s="1"/>
  <c r="J34" i="2"/>
  <c r="AW95" i="1"/>
  <c r="BK683" i="2" l="1"/>
  <c r="J683" i="2" s="1"/>
  <c r="J108" i="2" s="1"/>
  <c r="T134" i="2"/>
  <c r="P134" i="2"/>
  <c r="P133" i="2" s="1"/>
  <c r="AU95" i="1" s="1"/>
  <c r="AU94" i="1" s="1"/>
  <c r="R134" i="2"/>
  <c r="P683" i="2"/>
  <c r="R683" i="2"/>
  <c r="BK134" i="2"/>
  <c r="J134" i="2"/>
  <c r="J97" i="2" s="1"/>
  <c r="T683" i="2"/>
  <c r="J135" i="2"/>
  <c r="J98" i="2"/>
  <c r="J684" i="2"/>
  <c r="J109" i="2"/>
  <c r="BK677" i="2"/>
  <c r="J677" i="2"/>
  <c r="J106" i="2" s="1"/>
  <c r="AX94" i="1"/>
  <c r="AW94" i="1"/>
  <c r="AK30" i="1" s="1"/>
  <c r="F33" i="2"/>
  <c r="AZ95" i="1" s="1"/>
  <c r="AZ94" i="1" s="1"/>
  <c r="W29" i="1" s="1"/>
  <c r="W32" i="1"/>
  <c r="J33" i="2"/>
  <c r="AV95" i="1"/>
  <c r="AT95" i="1" s="1"/>
  <c r="R133" i="2" l="1"/>
  <c r="T133" i="2"/>
  <c r="BK133" i="2"/>
  <c r="J133" i="2"/>
  <c r="J30" i="2" s="1"/>
  <c r="AG95" i="1" s="1"/>
  <c r="AG94" i="1" s="1"/>
  <c r="AK26" i="1" s="1"/>
  <c r="AV94" i="1"/>
  <c r="AK29" i="1"/>
  <c r="AN95" i="1" l="1"/>
  <c r="J39" i="2"/>
  <c r="J96" i="2"/>
  <c r="AK35" i="1"/>
  <c r="AT94" i="1"/>
  <c r="AN94" i="1" l="1"/>
</calcChain>
</file>

<file path=xl/sharedStrings.xml><?xml version="1.0" encoding="utf-8"?>
<sst xmlns="http://schemas.openxmlformats.org/spreadsheetml/2006/main" count="5582" uniqueCount="965">
  <si>
    <t>Export Komplet</t>
  </si>
  <si>
    <t/>
  </si>
  <si>
    <t>2.0</t>
  </si>
  <si>
    <t>False</t>
  </si>
  <si>
    <t>{9c6a576e-9f09-4488-af26-d9dc292fca8e}</t>
  </si>
  <si>
    <t>&gt;&gt;  skryté sloupce  &lt;&lt;</t>
  </si>
  <si>
    <t>0,01</t>
  </si>
  <si>
    <t>21</t>
  </si>
  <si>
    <t>15</t>
  </si>
  <si>
    <t>REKAPITULACE STAVBY</t>
  </si>
  <si>
    <t>v ---  níže se nacházejí doplnkové a pomocné údaje k sestavám  --- v</t>
  </si>
  <si>
    <t>Návod na vyplnění</t>
  </si>
  <si>
    <t>0,001</t>
  </si>
  <si>
    <t>Kód:</t>
  </si>
  <si>
    <t>13092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</si>
  <si>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</si>
  <si>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</si>
  <si>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KSO:</t>
  </si>
  <si>
    <t>CC-CZ:</t>
  </si>
  <si>
    <t>Místo:</t>
  </si>
  <si>
    <t xml:space="preserve"> </t>
  </si>
  <si>
    <t>Datum:</t>
  </si>
  <si>
    <t>17. 12. 2020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</si>
  <si>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</si>
  <si>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</si>
  <si>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</si>
  <si>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</si>
  <si>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</si>
  <si>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</si>
  <si>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</si>
  <si>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</si>
  <si>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</si>
  <si>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</si>
  <si>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</si>
  <si>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</si>
  <si>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</si>
  <si>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</si>
  <si>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</si>
  <si>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</si>
  <si>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</si>
  <si>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</si>
  <si>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</si>
  <si>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</si>
  <si>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</si>
  <si>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</si>
  <si>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</si>
  <si>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</si>
  <si>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</si>
  <si>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</si>
  <si>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</si>
  <si>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</si>
  <si>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</si>
  <si>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</si>
  <si>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</si>
  <si>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</si>
  <si>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</si>
  <si>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</si>
  <si>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</si>
  <si>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</si>
  <si>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</si>
  <si>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</si>
  <si>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</si>
  <si>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</si>
  <si>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</si>
  <si>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</si>
  <si>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</si>
  <si>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</si>
  <si>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</si>
  <si>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</si>
  <si>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</si>
  <si>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</si>
  <si>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</si>
  <si>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</si>
  <si>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</si>
  <si>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</si>
  <si>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</si>
  <si>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</si>
  <si>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S0 102</t>
  </si>
  <si>
    <t>II etapa</t>
  </si>
  <si>
    <t>STA</t>
  </si>
  <si>
    <t>1</t>
  </si>
  <si>
    <t>{4f9aa786-1437-4e39-bc95-82da5b675e79}</t>
  </si>
  <si>
    <t>2</t>
  </si>
  <si>
    <t>hor</t>
  </si>
  <si>
    <t>190,1</t>
  </si>
  <si>
    <t>kostka6</t>
  </si>
  <si>
    <t>350</t>
  </si>
  <si>
    <t>KRYCÍ LIST SOUPISU PRACÍ</t>
  </si>
  <si>
    <t>loze1</t>
  </si>
  <si>
    <t>26,4</t>
  </si>
  <si>
    <t>loze2</t>
  </si>
  <si>
    <t>6</t>
  </si>
  <si>
    <t>obsyp</t>
  </si>
  <si>
    <t>44,204</t>
  </si>
  <si>
    <t>potrubi</t>
  </si>
  <si>
    <t>211,2</t>
  </si>
  <si>
    <t>Objekt:</t>
  </si>
  <si>
    <t>ryh</t>
  </si>
  <si>
    <t>265,2</t>
  </si>
  <si>
    <t>3</t>
  </si>
  <si>
    <t>S0 102 - II etapa</t>
  </si>
  <si>
    <t>vpusti</t>
  </si>
  <si>
    <t>54</t>
  </si>
  <si>
    <t>vykopek</t>
  </si>
  <si>
    <t>455,3</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</si>
  <si>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</si>
  <si>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</si>
  <si>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</si>
  <si>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</si>
  <si>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</si>
  <si>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</si>
  <si>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</si>
  <si>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</si>
  <si>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</si>
  <si>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</si>
  <si>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</si>
  <si>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10 - Mobiliář</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</si>
  <si>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</si>
  <si>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</si>
  <si>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</si>
  <si>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</si>
  <si>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</si>
  <si>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</si>
  <si>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</si>
  <si>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</si>
  <si>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</si>
  <si>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</si>
  <si>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</si>
  <si>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</si>
  <si>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</si>
  <si>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</si>
  <si>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</si>
  <si>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</si>
  <si>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</si>
  <si>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</si>
  <si>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</si>
  <si>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</si>
  <si>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</si>
  <si>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</si>
  <si>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</si>
  <si>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</si>
  <si>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</si>
  <si>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</si>
  <si>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</si>
  <si>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11</t>
  </si>
  <si>
    <t>K</t>
  </si>
  <si>
    <t>113106121</t>
  </si>
  <si>
    <t>Rozebrání dlažeb z betonových nebo kamenných dlaždic komunikací pro pěší ručně</t>
  </si>
  <si>
    <t>m2</t>
  </si>
  <si>
    <t>CS ÚRS 2020 01</t>
  </si>
  <si>
    <t>4</t>
  </si>
  <si>
    <t>1063283873</t>
  </si>
  <si>
    <t>PP</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</si>
  <si>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</si>
  <si>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</si>
  <si>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</si>
  <si>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</si>
  <si>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"odstranění betonové dlažby  čtvercové " 2600</t>
  </si>
  <si>
    <t>Součet</t>
  </si>
  <si>
    <t xml:space="preserve">"Vhodná dlažba (dle výberu investora) bude odvezena do TS Krnov! v poměru 80% do TS Krnov, 20% na skládku! " </t>
  </si>
  <si>
    <t>154</t>
  </si>
  <si>
    <t>R113106121</t>
  </si>
  <si>
    <t xml:space="preserve">Europaleta dřevěná 1200x800mm </t>
  </si>
  <si>
    <t>kus</t>
  </si>
  <si>
    <t>139720591</t>
  </si>
  <si>
    <t xml:space="preserve">"včetně naložení do určité vazby, srovnaní dlažby, ktera bude odvezena do TS Krnov" </t>
  </si>
  <si>
    <t>" uvažuje se 200 ks na paletu.. 80% ..2080m2, kachle 0,04m2 " 260</t>
  </si>
  <si>
    <t>12</t>
  </si>
  <si>
    <t>113106161</t>
  </si>
  <si>
    <t>Rozebrání dlažeb vozovek z drobných kostek s ložem z kameniva ručně</t>
  </si>
  <si>
    <t>-1665843978</t>
  </si>
  <si>
    <t>Rozebrání dlažeb a dílců vozovek a ploch s přemístěním hmot na skládku na vzdálenost do 3 m nebo s naložením na dopravní prostředek, s jakoukoliv výplní spár ručně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</si>
  <si>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</si>
  <si>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"Stavající vjezdy z kostek " 810</t>
  </si>
  <si>
    <t>14</t>
  </si>
  <si>
    <t>113107223</t>
  </si>
  <si>
    <t>Odstranění podkladu z kameniva drceného do tl 300 mm strojně pl přes 200 m2</t>
  </si>
  <si>
    <t>158191297</t>
  </si>
  <si>
    <t>Odstranění podkladů nebo krytů strojně plochy jednotlivě přes 200 m2 s přemístěním hmot na skládku na vzdálenost do 20 m nebo s naložením na dopravní prostředek z kameniva hrubého drceného, o tl. vrstvy přes 200 do 300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</si>
  <si>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</si>
  <si>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"odstranění podkladu v místě vjezdu v tl 290mm " 810</t>
  </si>
  <si>
    <t>"odstranění podkladu v místě chodníku,významných ploch  230mm" 3300</t>
  </si>
  <si>
    <t>113107224</t>
  </si>
  <si>
    <t>Odstranění podkladu z kameniva drceného do tl 400 mm strojně pl přes 200 m2</t>
  </si>
  <si>
    <t>-397676182</t>
  </si>
  <si>
    <t>Odstranění podkladů nebo krytů strojně plochy jednotlivě přes 200 m2 s přemístěním hmot na skládku na vzdálenost do 20 m nebo s naložením na dopravní prostředek z kameniva hrubého drceného, o tl. vrstvy přes 300 do 400 mm</t>
  </si>
  <si>
    <t>"odstranění podkladu v místě nových parkovacích stání " 1400</t>
  </si>
  <si>
    <t>148</t>
  </si>
  <si>
    <t>113154464</t>
  </si>
  <si>
    <t>Frézování živičného krytu tl 100 mm pruh š 2 m pl přes 10000 m2 s překážkami v trase</t>
  </si>
  <si>
    <t>223010002</t>
  </si>
  <si>
    <t>Frézování živičného podkladu nebo krytu  s naložením na dopravní prostředek plochy přes 10 000 m2 s překážkami v trase pruhu šířky do 2 m, tloušťky vrstvy 100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</si>
  <si>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</si>
  <si>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"Frezovaní stavajícího živičného povrchu (komunikace,par.stání, nové rozšířené prostory)" 8300</t>
  </si>
  <si>
    <t xml:space="preserve">"poznámka : odfrezovaný recyklát bude odkoupen ! " </t>
  </si>
  <si>
    <t>"Rozpojení zbývajících asf. vrstev " 8300</t>
  </si>
  <si>
    <t>16</t>
  </si>
  <si>
    <t>113201111</t>
  </si>
  <si>
    <t>Vytrhání obrub chodníkových ležatých</t>
  </si>
  <si>
    <t>m</t>
  </si>
  <si>
    <t>-330380254</t>
  </si>
  <si>
    <t>Vytrhání obrub  s vybouráním lože, s přemístěním hmot na skládku na vzdálenost do 3 m nebo s naložením na dopravní prostředek chodníkových ležatých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</si>
  <si>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</si>
  <si>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"vytrhání stavajících bet. chodnikových obrubníku " 1600</t>
  </si>
  <si>
    <t>17</t>
  </si>
  <si>
    <t>113201112</t>
  </si>
  <si>
    <t>Vytrhání obrub silničních ležatých</t>
  </si>
  <si>
    <t>944116481</t>
  </si>
  <si>
    <t>Vytrhání obrub  s vybouráním lože, s přemístěním hmot na skládku na vzdálenost do 3 m nebo s naložením na dopravní prostředek silničních ležatých</t>
  </si>
  <si>
    <t>"vytrhání stavajících žulových silničních obrubníku " 1350</t>
  </si>
  <si>
    <t xml:space="preserve">"Nevhodné pro zpětné použití - jiná velikost stavajících obrub " </t>
  </si>
  <si>
    <t>18</t>
  </si>
  <si>
    <t>113203111</t>
  </si>
  <si>
    <t>Vytrhání obrub z dlažebních kostek</t>
  </si>
  <si>
    <t>1322327120</t>
  </si>
  <si>
    <t>Vytrhání obrub  s vybouráním lože, s přemístěním hmot na skládku na vzdálenost do 3 m nebo s naložením na dopravní prostředek z dlažebních kostek</t>
  </si>
  <si>
    <t>"odstranění stavajícího dvojřádku , délka jednořádku cel. 1250m" 1250*2</t>
  </si>
  <si>
    <t>35</t>
  </si>
  <si>
    <t>121101103</t>
  </si>
  <si>
    <t>Sejmutí ornice s přemístěním na vzdálenost do 250 m</t>
  </si>
  <si>
    <t>m3</t>
  </si>
  <si>
    <t>106574279</t>
  </si>
  <si>
    <t>Sejmutí ornice nebo lesní půdy  s vodorovným přemístěním na hromady v místě upotřebení nebo na dočasné či trvalé skládky se složením, na vzdálenost přes 100 do 250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</si>
  <si>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</si>
  <si>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"Sejmutí stávající ornice v místě zeleně  2820m2" 2820*0.1</t>
  </si>
  <si>
    <t>36</t>
  </si>
  <si>
    <t>M</t>
  </si>
  <si>
    <t>10364100</t>
  </si>
  <si>
    <t>zemina pro terénní úpravy - tříděná</t>
  </si>
  <si>
    <t>t</t>
  </si>
  <si>
    <t>8</t>
  </si>
  <si>
    <t>-1151797613</t>
  </si>
  <si>
    <t>"nová zemina v místě rozšířených ploch, v=0.4m, plocha 380m2 " (380*0.4)*1.5</t>
  </si>
  <si>
    <t>37</t>
  </si>
  <si>
    <t>10364101</t>
  </si>
  <si>
    <t>zemina pro terénní úpravy -  ornice</t>
  </si>
  <si>
    <t>1431623134</t>
  </si>
  <si>
    <t>"nová zemina v místě rozšířených ploch, v=0.1m, plocha 380m2 " (380*0.1)*1.5</t>
  </si>
  <si>
    <t>19</t>
  </si>
  <si>
    <t>122151104</t>
  </si>
  <si>
    <t>Odkopávky a prokopávky nezapažené v hornině třídy těžitelnosti I, skupiny 1 a 2 objem do 500 m3 strojně</t>
  </si>
  <si>
    <t>1342873582</t>
  </si>
  <si>
    <t>Odkopávky a prokopávky nezapažené strojně v hornině třídy těžitelnosti I skupiny 1 a 2 přes 100 do 500 m3</t>
  </si>
  <si>
    <t xml:space="preserve">Poznámka k souboru cen:_x000D_
1. V cenách jsou započteny i náklady na přehození výkopku na vzdálenost do 3 m nebo naložení na dopravní prostředek. </t>
  </si>
  <si>
    <t xml:space="preserve">"odkopavky v místě žulových odseku hl. 290mm, plocha odseku 190m2" 190*0.29 </t>
  </si>
  <si>
    <t>"odkopávky v místě nopové folie u RD, odkop 0.5m3/na 1,0m délky" 135</t>
  </si>
  <si>
    <t>Mezisoučet</t>
  </si>
  <si>
    <t>23</t>
  </si>
  <si>
    <t>132151254</t>
  </si>
  <si>
    <t>Hloubení rýh nezapažených š do 2000 mm v hornině třídy těžitelnosti I, skupiny 1 a 2 objem do 500 m3 strojně</t>
  </si>
  <si>
    <t>-6692022</t>
  </si>
  <si>
    <t>Hloubení nezapažených rýh šířky přes 800 do 2 000 mm strojně s urovnáním dna do předepsaného profilu a spádu v hornině třídy těžitelnosti I skupiny 1 a 2 přes 100 do 500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</si>
  <si>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 </t>
  </si>
  <si>
    <t>" hloubení ryh pro kan. potrubí dl*š*hl*počet" 5.5*0.8*1.6*30</t>
  </si>
  <si>
    <t>"hloubení pro vpust dl*š*hl*počet " 1*1*1.8*30</t>
  </si>
  <si>
    <t>28</t>
  </si>
  <si>
    <t>162301102</t>
  </si>
  <si>
    <t>Vodorovné přemístění do 1000 m výkopku/sypaniny z horniny tř. 1 až 4</t>
  </si>
  <si>
    <t>1373401535</t>
  </si>
  <si>
    <t>Vodorovné přemístění výkopku nebo sypaniny po suchu  na obvyklém dopravním prostředku, bez naložení výkopku, avšak se složením bez rozhrnutí z horniny tř. 1 až 4 na vzdálenost přes 500 do 1 000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</si>
  <si>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</si>
  <si>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xml:space="preserve">"vodorovné přemístění výkopu zeminy " vykopek </t>
  </si>
  <si>
    <t>"vodorovné přemístění sejmuté ornice po stavbě " 282</t>
  </si>
  <si>
    <t>"vodorovné přemístění nové zeminy pro rozšířené plochy zeleně po stavbě " 190</t>
  </si>
  <si>
    <t>27</t>
  </si>
  <si>
    <t>167101102</t>
  </si>
  <si>
    <t>Nakládání výkopku z hornin tř. 1 až 4 přes 100 m3</t>
  </si>
  <si>
    <t>-1809943468</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</si>
  <si>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</si>
  <si>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</si>
  <si>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"nakladaní zeminy z odkopávek, hloubení rýh " hor+ryh</t>
  </si>
  <si>
    <t>29</t>
  </si>
  <si>
    <t>171201201</t>
  </si>
  <si>
    <t>Uložení sypaniny na dočasné skládky</t>
  </si>
  <si>
    <t>-1804074025</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</si>
  <si>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</si>
  <si>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</si>
  <si>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 xml:space="preserve">" vykopaného materiálu " vykopek </t>
  </si>
  <si>
    <t>" sejmuté stavající ornice " 282</t>
  </si>
  <si>
    <t>30</t>
  </si>
  <si>
    <t>174101101</t>
  </si>
  <si>
    <t>Zásyp jam, šachet rýh nebo kolem objektů sypaninou se zhutněním</t>
  </si>
  <si>
    <t>1981992372</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</si>
  <si>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</si>
  <si>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</si>
  <si>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kan. potrubí " potrubi-loze1-obsyp</t>
  </si>
  <si>
    <t>"zásyp kan. vpusti tj odečtení lože a objem vpusti" vpusti-loze2-((30*1.6*1*1)-(30*1.6*3.14*0.2*0.2))</t>
  </si>
  <si>
    <t>31</t>
  </si>
  <si>
    <t>58344197</t>
  </si>
  <si>
    <t>štěrkodrť frakce 0/63</t>
  </si>
  <si>
    <t>-991792299</t>
  </si>
  <si>
    <t>"zásyp 1,8t/m3" 146.625*1.8</t>
  </si>
  <si>
    <t>"ztratné 5% " 263.925*1.05</t>
  </si>
  <si>
    <t>32</t>
  </si>
  <si>
    <t>175111101</t>
  </si>
  <si>
    <t>Obsypání potrubí ručně sypaninou bez prohození sítem, uloženou do 3 m</t>
  </si>
  <si>
    <t>-978036288</t>
  </si>
  <si>
    <t>Obsypání potrubí ručně sypaninou z vhodných hornin tř. 1 až 4 nebo materiálem připraveným podél výkopu ve vzdálenosti do 3 m od jeho kraje, pro jakoukoliv hloubku výkopu a míru zhutnění bez prohození sypaniny sítem</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</si>
  <si>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</si>
  <si>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 xml:space="preserve">"obsyp kan. potrubí (počet*dl*š*hl) - (počet*dl*objem potrubí)" (30*5.5*0.8*0.36) - (30*5.5*3.14*0.08*0.08) </t>
  </si>
  <si>
    <t>33</t>
  </si>
  <si>
    <t>58337331</t>
  </si>
  <si>
    <t>štěrkopísek frakce 0/22</t>
  </si>
  <si>
    <t>1977429755</t>
  </si>
  <si>
    <t>"obsyp 1,8t/m3" 1.8*obsyp</t>
  </si>
  <si>
    <t>"ztratné 5% " 79.567*1.05</t>
  </si>
  <si>
    <t>38</t>
  </si>
  <si>
    <t>181301112</t>
  </si>
  <si>
    <t>Rozprostření ornice tl vrstvy do 150 mm pl přes 500 m2 v rovině nebo ve svahu do 1:5</t>
  </si>
  <si>
    <t>525619323</t>
  </si>
  <si>
    <t>Rozprostření a urovnání ornice v rovině nebo ve svahu sklonu do 1:5 při souvislé ploše přes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</si>
  <si>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</si>
  <si>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"rozprostření sejmuté a nové ornice v tl 100mm" 3200</t>
  </si>
  <si>
    <t>39</t>
  </si>
  <si>
    <t>181451131</t>
  </si>
  <si>
    <t>Založení parkového trávníku výsevem plochy přes 1000 m2 v rovině a ve svahu do 1:5</t>
  </si>
  <si>
    <t>1821825252</t>
  </si>
  <si>
    <t>Založení trávníku na půdě předem připravené plochy přes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</si>
  <si>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</si>
  <si>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"založení v místě rozprostřené ornice " 3200</t>
  </si>
  <si>
    <t>40</t>
  </si>
  <si>
    <t>00572410</t>
  </si>
  <si>
    <t>osivo směs travní parková</t>
  </si>
  <si>
    <t>kg</t>
  </si>
  <si>
    <t>82016012</t>
  </si>
  <si>
    <t>"1kg/40m2 travního osiva" 80</t>
  </si>
  <si>
    <t>.</t>
  </si>
  <si>
    <t>34</t>
  </si>
  <si>
    <t>181951102</t>
  </si>
  <si>
    <t>Úprava pláně v hornině tř. 1 až 4 se zhutněním</t>
  </si>
  <si>
    <t>1496570167</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</si>
  <si>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</si>
  <si>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</si>
  <si>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"úprava pláně v místě chodníku " 2950</t>
  </si>
  <si>
    <t>"úprava pláně v místě  parkovacích ploch " 1400</t>
  </si>
  <si>
    <t>"úprava pláně v místě  komunikace - asfal. plocha " 4700</t>
  </si>
  <si>
    <t>"úprava pláně v místě odseku " 190</t>
  </si>
  <si>
    <t>"úprava pláně v místě vjezdu " 810</t>
  </si>
  <si>
    <t>184818235</t>
  </si>
  <si>
    <t>Ochrana kmene průměru přes 900 do 1100 mm bedněním výšky do 2 m</t>
  </si>
  <si>
    <t>85785130</t>
  </si>
  <si>
    <t>Ochrana kmene bedněním před poškozením stavebním provozem zřízení včetně odstranění výšky bednění do 2 m průměru kmene přes 900 do 1100 mm</t>
  </si>
  <si>
    <t>" ochrana stavajících stromu " 66</t>
  </si>
  <si>
    <t>Vodorovné konstrukce</t>
  </si>
  <si>
    <t>41</t>
  </si>
  <si>
    <t>451573111</t>
  </si>
  <si>
    <t>Lože pod potrubí otevřený výkop ze štěrkopísku</t>
  </si>
  <si>
    <t>-1060507588</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</si>
  <si>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</si>
  <si>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</si>
  <si>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"lože pod kan. potrubí, dl*š*hl*počet " 5.5*0.8*0.2*30</t>
  </si>
  <si>
    <t>"lože pod kan. vpust  dl*š*hl*počet " 1*1*0.2*30</t>
  </si>
  <si>
    <t>"ztratné 5% " 32,4*1.05</t>
  </si>
  <si>
    <t>5</t>
  </si>
  <si>
    <t>Komunikace pozemní</t>
  </si>
  <si>
    <t>42</t>
  </si>
  <si>
    <t>564861111</t>
  </si>
  <si>
    <t>Podklad ze štěrkodrtě ŠD tl 200 mm</t>
  </si>
  <si>
    <t>1295655642</t>
  </si>
  <si>
    <t>Podklad ze štěrkodrti ŠD  s rozprostřením a zhutněním, po zhutnění tl. 200 mm</t>
  </si>
  <si>
    <t>" podklad v místě parkovacím staní " 1400</t>
  </si>
  <si>
    <t>" podklad v místě přídlažby z kostek " 70</t>
  </si>
  <si>
    <t>" podklad v místě chodníku 20x20x6 " 2950</t>
  </si>
  <si>
    <t>" podklad v místě odseku " 190</t>
  </si>
  <si>
    <t>" podklad v místě vodocích pásu a linii " 14</t>
  </si>
  <si>
    <t>"sanace 50% podkladu v místě chodníku,přidlažby,cyklostezky,vodocich pasu"  2950/2</t>
  </si>
  <si>
    <t>"sanace 50% podkladu v místě komunikace " 4700/2</t>
  </si>
  <si>
    <t>"ztratné 5% " 8449*1.05</t>
  </si>
  <si>
    <t>43</t>
  </si>
  <si>
    <t>564871111</t>
  </si>
  <si>
    <t>Podklad ze štěrkodrtě ŠD tl 250 mm</t>
  </si>
  <si>
    <t>-1320026700</t>
  </si>
  <si>
    <t>Podklad ze štěrkodrti ŠD  s rozprostřením a zhutněním, po zhutnění tl. 250 mm</t>
  </si>
  <si>
    <t>"podklad pod vjezdy " 810</t>
  </si>
  <si>
    <t>"ztratné 5% " 810*1.05</t>
  </si>
  <si>
    <t>44</t>
  </si>
  <si>
    <t>567122114</t>
  </si>
  <si>
    <t>Podklad ze směsi stmelené cementem SC C 8/10 (KSC I) tl 150 mm</t>
  </si>
  <si>
    <t>82291410</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</si>
  <si>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</si>
  <si>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</si>
  <si>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"podklad pro podelné parkování " 1400</t>
  </si>
  <si>
    <t>"ztratné 5% " 1400*1.05</t>
  </si>
  <si>
    <t>46</t>
  </si>
  <si>
    <t>11162540</t>
  </si>
  <si>
    <t>emulze asfaltová obalovací pro použití za studena</t>
  </si>
  <si>
    <t>-1078563220</t>
  </si>
  <si>
    <t>"započítano 4% objemové hmotnosti zhutněné vrstvy tj. 92kg/m3" (4700*0.15)*92*0.001</t>
  </si>
  <si>
    <t>47</t>
  </si>
  <si>
    <t>58344171</t>
  </si>
  <si>
    <t>štěrkodrť frakce 0/32</t>
  </si>
  <si>
    <t>448970194</t>
  </si>
  <si>
    <t>"započitano 30% dané plochy recyklatu, v-0.15, 1m3/1,8t  " ((4700/100)*30)*0.15*1.8</t>
  </si>
  <si>
    <t>48</t>
  </si>
  <si>
    <t>58522110</t>
  </si>
  <si>
    <t>cement portlandký struskový CEM II 42,5MPa</t>
  </si>
  <si>
    <t>355150017</t>
  </si>
  <si>
    <t>"započítano 5% objemové hmotnosti zhutněné vrstvy tj. 115kg/m3" (4700*0.15)*115*0.001</t>
  </si>
  <si>
    <t>155</t>
  </si>
  <si>
    <t>567511131</t>
  </si>
  <si>
    <t>Recyklace podkladu za studena na místě - rozpojení a reprofilace tl 150 mm plochy do 6000 m2</t>
  </si>
  <si>
    <t>29238884</t>
  </si>
  <si>
    <t>Recyklace podkladní vrstvy za studena na místě rozpojení a reprofilace podkladu s hutněním plochy přes 3 000 do 6 000 m2, tloušťky do 150 mm</t>
  </si>
  <si>
    <t xml:space="preserve">Poznámka k souboru cen:_x000D_
1. V cenách rozpojení a reprofilace 567 5.-1 jsou započteny i náklady na rozpojení původních vrstev konstrukce vozovky a úpravu povrchu grejdrem se zhutněním. 2. V cenách rozpojení a reprofilace 567 5.-1 nejsou započteny náklady na případné odebrání přebytečné suti, které se ocení cenou 997 22-1611 Nakládání na dopravní prostředky a cenami souboru cen 997 22-15 Vodorovná doprava suti. 3. V cenách promísení 567 5.-2 a 567 5.-3 jsou započteny i náklady na: a) úpravu zrnitosti rozpojené směsi přidáním drobného drceného kameniva (materiál ve specifikaci), b) dávkování pojiva, jeho promísení s recyklovanou směsí, její rovnoměrné rozhrnutí, zhutnění a vlhčení (materiál ve specifikaci). Jako pojivo lze použít: - u cen 567 5.-2 kombinaci cementu a asfaltové emulze nebo cementu a zpěněného asfaltu, příp. pouze cement nebo pouze hydraulické pojivo, - u cen 567 5.-3 cement a přísadu na bázi zeolitů a minerálů. 4. Doporučené množství přidaného kameniva je 10 až 20 % objemové hmotnosti vrstvy, tj. 230 – 460 kg/m3. 5. Doporučené množství pojiva v % objemové hmotnosti zhutněné vrstvy u cen 567 5.-2: a) kombinace cementu a asfaltové emulze: - cement (obor 585 2)…………… 2,0-5,0 %, obvykle 4,0 % - asfaltová emulze (obor 111 6) … 2,5-4,0 %, obvykle 2,0 % b) kombinace cementu a zpěněného asfaltu: - cement (obor 585 2)…………… 2,0-5,0 %, obvykle 4,0 % - asfalt (obor 111 6)………………1,5-3,0 %, obvykle 2,5 % 6. Doporučené množství pojiva v % objemové hmotnosti zhutněné vrstvy u cen 567 5.-3: a) kombinace cementu a přísady na bázi zeolitů a minerálů: - cement (obor 585 2)…………… 7 - 10 %, - přísada (obor ) …....................0,07 -0,1 %, 7. Předpokládaná objemová hmotnost zhutněné vrstvy je 2 300 kg/m3 . 8. Přesné množství přidávaného kameniva a pojiva se stanoví silniční laboratoří na základě průkazní zkoušky - analýzy vzorků odebraných z původní konstrukce. 9. Orientační hmotnosti pojiva na 1 m3 zhutněné vrtsvy je uvedena v příloze č. 5, tabulce č. 2. 10. Hmotnost přidávaného kameniva a pojiva se nezapočítává do výpočtu přesunu hmot. 11. Na takto recyklovanou podkladní vrstvu a následně provedený spojovací postřik se pokládají nové asfaltové koberce (1 či více) nebo se její povrch opatří nátěrem, případně emulzní kalovou vrstvou pro využití vrstvy jako obrusné, vhodné jen pro lehkou dopravu. </t>
  </si>
  <si>
    <t>"recyklace komunikace "  4700</t>
  </si>
  <si>
    <t>143</t>
  </si>
  <si>
    <t>567512132</t>
  </si>
  <si>
    <t>Recyklace podkladu za studena na místě - promísení s pojivem, kamenivem tl 150 mm do 6000 m2</t>
  </si>
  <si>
    <t>917582581</t>
  </si>
  <si>
    <t>Recyklace podkladní vrstvy za studena na místě promísení rozpojené směsi s kamenivem a pojivem (materiál ve specifikaci) s rozhrnutím, zhutněním a vlhčením plochy přes 3 000 do 6 000 m2, tloušťky po zhutnění přes 120 do 150 mm</t>
  </si>
  <si>
    <t xml:space="preserve">" Před zahajením prací , bude provedena laboratorní zkouška , na zjištění  přesného množství přidaného pojiva ( % ). "  </t>
  </si>
  <si>
    <t xml:space="preserve">" Receptura bude předána investorovi ke schválení " </t>
  </si>
  <si>
    <t>150</t>
  </si>
  <si>
    <t>R56585168</t>
  </si>
  <si>
    <t>Úprava uličního vstupu nebo vpusti poklopu, krycího hrnce, šoupěte nebo hydrantu před recyklaci podkladu za studena na místě</t>
  </si>
  <si>
    <t>-972264892</t>
  </si>
  <si>
    <t xml:space="preserve">Úprava </t>
  </si>
  <si>
    <t>" Úprava uličního vstupu nebo vpusti před recyklaci"</t>
  </si>
  <si>
    <t xml:space="preserve">"Rozebrání , úprava , zakrytí vstupu nebo vpusti před recyklaci, údržba v době recyklace, zpětné složení vstupu nebo vpusti po recyklaci "   </t>
  </si>
  <si>
    <t>"včetně veškerých práci k tomu spojene"</t>
  </si>
  <si>
    <t>" počet poklopu, šoupat, krycího hrnce nebo hydrantu " 40+23</t>
  </si>
  <si>
    <t>49</t>
  </si>
  <si>
    <t>573191111</t>
  </si>
  <si>
    <t>Postřik infiltrační kationaktivní emulzí v množství 1 kg/m2</t>
  </si>
  <si>
    <t>784156642</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</si>
  <si>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</si>
  <si>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</si>
  <si>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"plocha komunikace  " 4700</t>
  </si>
  <si>
    <t>50</t>
  </si>
  <si>
    <t>573231108</t>
  </si>
  <si>
    <t>Postřik živičný spojovací ze silniční emulze v množství 0,50 kg/m2</t>
  </si>
  <si>
    <t>-2137820302</t>
  </si>
  <si>
    <t>Postřik spojovací PS bez posypu kamenivem ze silniční emulze, v množství 0,50 kg/m2</t>
  </si>
  <si>
    <t>51</t>
  </si>
  <si>
    <t>577144141</t>
  </si>
  <si>
    <t>Asfaltový beton vrstva obrusná ACO 11 (ABS) tř. I tl 50 mm š přes 3 m z modifikovaného asfaltu</t>
  </si>
  <si>
    <t>328507422</t>
  </si>
  <si>
    <t>Asfaltový beton vrstva obrusná ACO 11 (ABS)  s rozprostřením a se zhutněním z modifikovaného asfaltu v pruhu šířky přes 3 m tl. 50 mm</t>
  </si>
  <si>
    <t xml:space="preserve">Poznámka k souboru cen:_x000D_
1. ČSN EN 13108-1 připouští pro ACO 11 pouze tl. 35 až 50 mm. </t>
  </si>
  <si>
    <t>147</t>
  </si>
  <si>
    <t>5651551212</t>
  </si>
  <si>
    <t>Asfaltový beton vrstva podkladní ACP 16+ (obalované kamenivo OKS) tl 70 mm š přes 3 m</t>
  </si>
  <si>
    <t>1857483600</t>
  </si>
  <si>
    <t>Asfaltový beton vrstva podkladní ACP 16 (obalované kamenivo střednězrnné - OKS)  s rozprostřením a zhutněním v pruhu šířky přes 3 m, po zhutnění tl. 70 mm</t>
  </si>
  <si>
    <t xml:space="preserve">Poznámka k souboru cen:_x000D_
1. ČSN EN 13108-1 připouští pro ACP 16 pouze tl. 50 až 80 mm. </t>
  </si>
  <si>
    <t>591211111</t>
  </si>
  <si>
    <t>Kladení dlažby z kostek drobných z kamene do lože z kameniva těženého tl 50 mm</t>
  </si>
  <si>
    <t>-59629608</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</si>
  <si>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</si>
  <si>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</si>
  <si>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 xml:space="preserve">"kladení včetně případného řežání a dořezu kostek  "  </t>
  </si>
  <si>
    <t>"kladení  podelného zálivu pro dlažbu řádkouvou, uhlopříčnou "  1400</t>
  </si>
  <si>
    <t xml:space="preserve">"Viz specifikace mobiliáře a materiálu architektonického řešení ulice Mikulášská - součásti PD " </t>
  </si>
  <si>
    <t>58</t>
  </si>
  <si>
    <t>591412111</t>
  </si>
  <si>
    <t>Kladení dlažby z mozaiky dvou a vícebarevné komunikací pro pěší lože z kameniva</t>
  </si>
  <si>
    <t>-1525563778</t>
  </si>
  <si>
    <t>Kladení dlažby z mozaiky komunikací pro pěší  s vyplněním spár, s dvojím beraněním a se smetením přebytečného materiálu na vzdálenost do 3 m dvoubarevné a vícebarevné, s ložem tl. do 40 mm z kameniva</t>
  </si>
  <si>
    <t xml:space="preserve">Poznámka k souboru cen:_x000D_
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 </t>
  </si>
  <si>
    <t xml:space="preserve">"kladení včetně případného řežání a dořezu z mozaiky   "  </t>
  </si>
  <si>
    <t>"kladení vjezdu " 90</t>
  </si>
  <si>
    <t>"kladení přídlažby z mozaiky "70</t>
  </si>
  <si>
    <t>"kladení signální a varovný pas" 190</t>
  </si>
  <si>
    <t>59</t>
  </si>
  <si>
    <t>58381004</t>
  </si>
  <si>
    <t>kostka dlažební mozaika žula 4/6 tř 1</t>
  </si>
  <si>
    <t>724850099</t>
  </si>
  <si>
    <t>"dlažba pro přídlažba,signální a varovný pas " kostka6</t>
  </si>
  <si>
    <t>"ztratné 5% " 350*1.05</t>
  </si>
  <si>
    <t>60</t>
  </si>
  <si>
    <t>596811123</t>
  </si>
  <si>
    <t>Kladení betonové dlažby komunikací pro pěší do lože z kameniva vel do 0,09 m2 plochy přes 300 m2</t>
  </si>
  <si>
    <t>306483108</t>
  </si>
  <si>
    <t>Kladení dlažby z betonových nebo kameninových dlaždic komunikací pro pěší s vyplněním spár a se smetením přebytečného materiálu na vzdálenost do 3 m s ložem z kameniva těženého tl. do 30 mm velikosti dlaždic do 0,09 m2 (bez zámku), pro plochy přes 300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</si>
  <si>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</si>
  <si>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"kladení bet. dlažby 20x20x6, vodici pas drazková, dlažba vystupová - slepecka, rovina kolem vystupove slepecké" 2950+14+50+50</t>
  </si>
  <si>
    <t>151</t>
  </si>
  <si>
    <t>R596811123</t>
  </si>
  <si>
    <t xml:space="preserve">Řezání a dořezy betonové dlažby pro pěší </t>
  </si>
  <si>
    <t>481316345</t>
  </si>
  <si>
    <t xml:space="preserve">"Řezání a prořezy betonové dlažby pro pěší , včetně kladení dořezu " </t>
  </si>
  <si>
    <t xml:space="preserve">" 10% plochy dlažby " </t>
  </si>
  <si>
    <t>"dlažba v místě chodníku (mimo vyznámných ploch ) " 2964*0.1</t>
  </si>
  <si>
    <t>61</t>
  </si>
  <si>
    <t>59245021</t>
  </si>
  <si>
    <t>dlažba skladebná betonová 200x200x60mm přírodní</t>
  </si>
  <si>
    <t>1043982708</t>
  </si>
  <si>
    <t>"rovina dlažba v miste vjezdu s bez. pasem " 50</t>
  </si>
  <si>
    <t>"dlažba v místě chodníku (mimo vyznámných ploch ) " 2950</t>
  </si>
  <si>
    <t>"dlažba v místě chodníku (mimo vyznámných ploch ) dořezy 10% " 2964*0.1</t>
  </si>
  <si>
    <t>"ztratné 5% " 3296,4*1.05</t>
  </si>
  <si>
    <t>144</t>
  </si>
  <si>
    <t>59245019</t>
  </si>
  <si>
    <t>dlažba skladebná  pro nevidomé  přírodní dražkova</t>
  </si>
  <si>
    <t>1486629673</t>
  </si>
  <si>
    <t>"vodici linie z české žuly" 35*0.4</t>
  </si>
  <si>
    <t>156</t>
  </si>
  <si>
    <t>592450194</t>
  </si>
  <si>
    <t xml:space="preserve">dlažba skladebná  pro nevidomé  přírodní </t>
  </si>
  <si>
    <t>-1224802600</t>
  </si>
  <si>
    <t>"slepecká žula dle vyhlášky , u vjezdu " 50</t>
  </si>
  <si>
    <t>53</t>
  </si>
  <si>
    <t>916111123</t>
  </si>
  <si>
    <t>Osazení obruby z drobných kostek s boční opěrou do lože z betonu c16/20n XF1</t>
  </si>
  <si>
    <t>1702120940</t>
  </si>
  <si>
    <t>Osazení silniční obruby z dlažebních kostek v jedné řadě  s ložem tl. přes 50 do 100 mm, s vyplněním a zatřením spár cementovou maltou z drobných kostek s boční opěrou z betonu  tř. C 16/20n FX1,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</si>
  <si>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</si>
  <si>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"Osazení jednořádku podel travnaté plochy,vjezdu, žulových odseku, mříží kolem stromu " 1800</t>
  </si>
  <si>
    <t>"Osazení dvoujřádku podel silničních obrub,rozdělení ploch komunikací a parkovacího pruhu, parkovací plochy mezi rozdilným kladením dlažby " 2320*2</t>
  </si>
  <si>
    <t>55</t>
  </si>
  <si>
    <t>R591412111</t>
  </si>
  <si>
    <t xml:space="preserve">Kladení dlažby vějířové z kostek drobných do lože z kameniva tl 50 mm </t>
  </si>
  <si>
    <t>-38247183</t>
  </si>
  <si>
    <t>Kladení dlažby vějířové z kostek drobných do lože z kameniva tl 50 mm , s vyplněním spár, s dvojím beraněním a se smetením přebytečného materiálu na krajnici drobných z kamene, do lože z kameniva těženého</t>
  </si>
  <si>
    <t>"kladění vjezdu pro vazbu vějířovou " 720-50-50</t>
  </si>
  <si>
    <t>56</t>
  </si>
  <si>
    <t>58381007</t>
  </si>
  <si>
    <t>kostka dlažební žula drobná 8/10</t>
  </si>
  <si>
    <t>1244554200</t>
  </si>
  <si>
    <t>"kostka světlá - vjezdy " 810-50-50</t>
  </si>
  <si>
    <t>"kostka tmavá - parkovací stání podelné " 1400</t>
  </si>
  <si>
    <t>"kostka světla pro jednořádek a dvojřádek, odečtení původně vytrhaných kostek, původní kostky budou očištěny" (6440*0.1)-1060</t>
  </si>
  <si>
    <t>"Ztratné 5%" 1694*1.05</t>
  </si>
  <si>
    <t>64</t>
  </si>
  <si>
    <t>R59687452</t>
  </si>
  <si>
    <t xml:space="preserve">Kladení žulových odseku do lože z kameniva </t>
  </si>
  <si>
    <t>-1744466229</t>
  </si>
  <si>
    <t xml:space="preserve">Kladení žulových odseku do lože z kameniva , včetně dodání lože z kameniva </t>
  </si>
  <si>
    <t>"přistupové chodníky " 190</t>
  </si>
  <si>
    <t>65</t>
  </si>
  <si>
    <t>R58384575</t>
  </si>
  <si>
    <t>Žulové odseky tříděné</t>
  </si>
  <si>
    <t>782256801</t>
  </si>
  <si>
    <t>"přístupové chodníky " 190</t>
  </si>
  <si>
    <t>"ztratné 5% " 190*1.05</t>
  </si>
  <si>
    <t>Trubní vedení</t>
  </si>
  <si>
    <t>66</t>
  </si>
  <si>
    <t>810351811</t>
  </si>
  <si>
    <t>Bourání stávajícího potrubí z betonu DN do 200</t>
  </si>
  <si>
    <t>250223170</t>
  </si>
  <si>
    <t>Bourání stávajícího potrubí z betonu v otevřeném výkopu DN do 200</t>
  </si>
  <si>
    <t xml:space="preserve">Poznámka k souboru cen:_x000D_
1. Ceny jsou určeny pro bourání vodovodního a kanalizačního potrubí. 2. V cenách jsou započteny náklady na bourání potrubí včetně tvarovek. </t>
  </si>
  <si>
    <t xml:space="preserve">"odstranění stavajících připojek . prum. dl 5,0m, 24ks " 24*5 </t>
  </si>
  <si>
    <t xml:space="preserve">"viz. přesun sutě" </t>
  </si>
  <si>
    <t>70</t>
  </si>
  <si>
    <t>871313121</t>
  </si>
  <si>
    <t>Montáž kanalizačního potrubí z PVC těsněné gumovým kroužkem otevřený výkop sklon do 20 % DN 160</t>
  </si>
  <si>
    <t>-1512544687</t>
  </si>
  <si>
    <t>Montáž kanalizačního potrubí z plastů z tvrdého PVC těsněných gumovým kroužkem v otevřeném výkopu ve sklonu do 20 % DN 160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</si>
  <si>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</si>
  <si>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 kan. potrubí prum. delka 5.5 m , 30kus" 30*5.5</t>
  </si>
  <si>
    <t>71</t>
  </si>
  <si>
    <t>871315221</t>
  </si>
  <si>
    <t>Kanalizační potrubí z tvrdého PVC jednovrstvé tuhost třídy SN8 DN 160</t>
  </si>
  <si>
    <t>-1651385827</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</si>
  <si>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</si>
  <si>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</si>
  <si>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72</t>
  </si>
  <si>
    <t>877310310</t>
  </si>
  <si>
    <t>Montáž kolen na kanalizačním potrubí z PP trub hladkých plnostěnných DN 150</t>
  </si>
  <si>
    <t>-933056612</t>
  </si>
  <si>
    <t>Montáž tvarovek na kanalizačním plastovém potrubí z polypropylenu PP hladkého plnostěnného kolen DN 150</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</si>
  <si>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</si>
  <si>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 xml:space="preserve">"rezerva - 2x kolena 15° v případě uhybaní sítí na 1 přípojku, 30 připojek  " 30*2  </t>
  </si>
  <si>
    <t>73</t>
  </si>
  <si>
    <t>28617162</t>
  </si>
  <si>
    <t>koleno kanalizační PP SN 16 15 ° DN 150</t>
  </si>
  <si>
    <t>746683022</t>
  </si>
  <si>
    <t>68</t>
  </si>
  <si>
    <t>877325218</t>
  </si>
  <si>
    <t>Montáž elektrozáslepek na kanalizačním potrubí z PE trub d 160</t>
  </si>
  <si>
    <t>552236634</t>
  </si>
  <si>
    <t>Montáž tvarovek na kanalizačním plastovém potrubí z polyetylenu PE 100 elektrotvarovek SDR 11/PN16 záslepek d 160</t>
  </si>
  <si>
    <t xml:space="preserve">"záslepka kanalizace, po odtranění stavajícího potrubí " 24 </t>
  </si>
  <si>
    <t>69</t>
  </si>
  <si>
    <t>28614591</t>
  </si>
  <si>
    <t>elektrozáslepka SDR 11 PE 100 PN 16 D 160mm</t>
  </si>
  <si>
    <t>1985602696</t>
  </si>
  <si>
    <t>74</t>
  </si>
  <si>
    <t>895941111</t>
  </si>
  <si>
    <t>Zřízení vpusti kanalizační uliční z betonových dílců typ UV-50 normální</t>
  </si>
  <si>
    <t>1818058016</t>
  </si>
  <si>
    <t>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</si>
  <si>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</si>
  <si>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"nové vpusti " 30</t>
  </si>
  <si>
    <t>75</t>
  </si>
  <si>
    <t>28661680</t>
  </si>
  <si>
    <t>vpusť uliční se sifonem 425/150mm (vč. dna,skruže)</t>
  </si>
  <si>
    <t>487014172</t>
  </si>
  <si>
    <t>vpusť silniční se sifonem 425/150mm (vč. dna)</t>
  </si>
  <si>
    <t>"nové vpusti - kompletní dodaní celého systému  " 30</t>
  </si>
  <si>
    <t>76</t>
  </si>
  <si>
    <t>59223864</t>
  </si>
  <si>
    <t>prstenec pro uliční vpusť vyrovnávací betonový 390x60x130mm</t>
  </si>
  <si>
    <t>-1018312354</t>
  </si>
  <si>
    <t>77</t>
  </si>
  <si>
    <t>28661789</t>
  </si>
  <si>
    <t>koš kalový ocelový pro silniční vpusť 425mm vč. madla</t>
  </si>
  <si>
    <t>1180128642</t>
  </si>
  <si>
    <t>78</t>
  </si>
  <si>
    <t>R28661681</t>
  </si>
  <si>
    <t xml:space="preserve">Obrubníková vpust stružková C 250, včetně montáže </t>
  </si>
  <si>
    <t>1441604449</t>
  </si>
  <si>
    <t>"nové vpusti obrubníkové " 30</t>
  </si>
  <si>
    <t>80</t>
  </si>
  <si>
    <t>899331111</t>
  </si>
  <si>
    <t>Výšková úprava uličního vstupu nebo vpusti do 200 mm zvýšením poklopu</t>
  </si>
  <si>
    <t>41160778</t>
  </si>
  <si>
    <t>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</si>
  <si>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</si>
  <si>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úprava stavajících poklopu " 23</t>
  </si>
  <si>
    <t>81</t>
  </si>
  <si>
    <t>899431111</t>
  </si>
  <si>
    <t>Výšková úprava uličního vstupu nebo vpusti do 200 mm zvýšením krycího hrnce, šoupěte nebo hydrantu</t>
  </si>
  <si>
    <t>-1060830910</t>
  </si>
  <si>
    <t>Výšková úprava uličního vstupu nebo vpusti do 200 mm  zvýšením krycího hrnce, šoupěte nebo hydrantu bez úpravy armatur</t>
  </si>
  <si>
    <t>"úprava stavajících šoupat,hydrantu,atd " 40</t>
  </si>
  <si>
    <t>67</t>
  </si>
  <si>
    <t>R895941112</t>
  </si>
  <si>
    <t xml:space="preserve">Odstranění stávající uliční vpusti včetně bet. dílcu s přemístěním </t>
  </si>
  <si>
    <t>-1622267909</t>
  </si>
  <si>
    <t>"stavající vpust" 24</t>
  </si>
  <si>
    <t>9</t>
  </si>
  <si>
    <t>Ostatní konstrukce a práce, bourání</t>
  </si>
  <si>
    <t>86</t>
  </si>
  <si>
    <t>914111111</t>
  </si>
  <si>
    <t>Montáž svislé dopravní značky do velikosti 1 m2 objímkami na sloupek nebo konzolu</t>
  </si>
  <si>
    <t>-1289309359</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</si>
  <si>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</si>
  <si>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</si>
  <si>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"Montáž stavajícich značek 28 ks ( jiné umístění od původního místa ) " 28</t>
  </si>
  <si>
    <t>"montáž nových značek ,IP6,P6. " 18</t>
  </si>
  <si>
    <t>87</t>
  </si>
  <si>
    <t>40445552</t>
  </si>
  <si>
    <t>značka dopravní svislá tř 1 Al prolis 500x500mm</t>
  </si>
  <si>
    <t>-1184424470</t>
  </si>
  <si>
    <t>"nové dopravní značky " 10</t>
  </si>
  <si>
    <t>90</t>
  </si>
  <si>
    <t>40445553</t>
  </si>
  <si>
    <t>značka dopravní svislá tř 1 Al prolis D 700mm</t>
  </si>
  <si>
    <t>463381590</t>
  </si>
  <si>
    <t>"nové dopravní značky P6" 8</t>
  </si>
  <si>
    <t>91</t>
  </si>
  <si>
    <t>40445225</t>
  </si>
  <si>
    <t>sloupek pro dopravní značku Zn D 60mm v 3,5m</t>
  </si>
  <si>
    <t>-89678511</t>
  </si>
  <si>
    <t>"montáž nových značek ,IP6,,P6. " 16</t>
  </si>
  <si>
    <t>92</t>
  </si>
  <si>
    <t>40445240</t>
  </si>
  <si>
    <t>patka pro sloupek Al D 60mm</t>
  </si>
  <si>
    <t>1696843180</t>
  </si>
  <si>
    <t>"montáž nových značek ,IP6,P6. " 16</t>
  </si>
  <si>
    <t>93</t>
  </si>
  <si>
    <t>40445256</t>
  </si>
  <si>
    <t>svorka upínací na sloupek dopravní značky D 60mm</t>
  </si>
  <si>
    <t>808496262</t>
  </si>
  <si>
    <t>"montáž nových značek ,IP6,P6.2svorky na sloupek " 16*2</t>
  </si>
  <si>
    <t>94</t>
  </si>
  <si>
    <t>40445253</t>
  </si>
  <si>
    <t>víčko plastové na sloupek D 60mm</t>
  </si>
  <si>
    <t>-1927281022</t>
  </si>
  <si>
    <t>85</t>
  </si>
  <si>
    <t>914511111</t>
  </si>
  <si>
    <t>Montáž sloupku dopravních značek délky do 3,5 m s betonovým základem</t>
  </si>
  <si>
    <t>949537752</t>
  </si>
  <si>
    <t>Montáž sloupku dopravních značek  délky do 3,5 m do betonového základu</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</si>
  <si>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</si>
  <si>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96</t>
  </si>
  <si>
    <t>915231112</t>
  </si>
  <si>
    <t>Vodorovné dopravní značení přechody pro chodce, šipky, symboly retroreflexní bílý plast</t>
  </si>
  <si>
    <t>310562315</t>
  </si>
  <si>
    <t>Vodorovné dopravní značení stříkaným plastem  přechody pro chodce, šipky, symboly nápisy bílé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</si>
  <si>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</si>
  <si>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"dopravni značení , dle předznačení " 144.02</t>
  </si>
  <si>
    <t xml:space="preserve">Typ II ( se zvýšenou viditelností v noci a v podmínkách za vlhka a deště ) - stříkaný plast </t>
  </si>
  <si>
    <t>95</t>
  </si>
  <si>
    <t>915621111</t>
  </si>
  <si>
    <t>Předznačení vodorovného plošného značení</t>
  </si>
  <si>
    <t>-1158375096</t>
  </si>
  <si>
    <t>Předznačení pro vodorovné značení  stříkané barvou nebo prováděné z nátěrových hmot plošné šipky, symboly, nápisy</t>
  </si>
  <si>
    <t xml:space="preserve">Poznámka k souboru cen:_x000D_
1. Množství měrných jednotek se určuje: a) pro cenu -1111 v m délky dělicí čáry nebo vodícího proužku (včetně mezer), b) pro cenu -1112 v m2 natírané nebo stříkané plochy. </t>
  </si>
  <si>
    <t>"předznačení prechody pro chodce " 84</t>
  </si>
  <si>
    <t>"předznačení místo pro přechazení " 4.8</t>
  </si>
  <si>
    <t>"předznačení vodicích pruhu " 11</t>
  </si>
  <si>
    <t>"předznačení cykloznačky V20 (0.67m2/1značka) 66kus " 0.67*66</t>
  </si>
  <si>
    <t>97</t>
  </si>
  <si>
    <t>916241112</t>
  </si>
  <si>
    <t>Osazení obrubníku kamenného, žulového ležatého bez boční opěry do lože z betonu c16/20n XF1</t>
  </si>
  <si>
    <t>-1518223695</t>
  </si>
  <si>
    <t>Osazení obrubníku kamenného se zřízením lože, s vyplněním a zatřením spár cementovou maltou ležatého bez boční opěry, do lože z  betonu c16/20n XF1</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</si>
  <si>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</si>
  <si>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"osazení přímé obruby " 900</t>
  </si>
  <si>
    <t>"osazení obloukové obruby " 56+90+25+14+64</t>
  </si>
  <si>
    <t>"osazení šíkmé obruby (nájezdové ) " 132</t>
  </si>
  <si>
    <t>"obrubník chodníkovy - vodici linie " 630</t>
  </si>
  <si>
    <t>"osazení speciální obruby u vjezdu s náběhem na šikmou obrubu " 50</t>
  </si>
  <si>
    <t>98</t>
  </si>
  <si>
    <t>58380005</t>
  </si>
  <si>
    <t>obrubník kamenný žulový přímý 200x250mm</t>
  </si>
  <si>
    <t>-2118284181</t>
  </si>
  <si>
    <t>"ztratné 5%" 900*1.05</t>
  </si>
  <si>
    <t>99</t>
  </si>
  <si>
    <t>58380426</t>
  </si>
  <si>
    <t>obrubník kamenný žulový obloukový R 1-3m 200x250mm</t>
  </si>
  <si>
    <t>1778955198</t>
  </si>
  <si>
    <t>"osazení R2 ( vnitřní R ) " 30</t>
  </si>
  <si>
    <t>"osazení R2 (vnější R) " 34</t>
  </si>
  <si>
    <t>101</t>
  </si>
  <si>
    <t>58380446</t>
  </si>
  <si>
    <t>obrubník kamenný žulový obloukový R 5-10m 200x250mm</t>
  </si>
  <si>
    <t>2034871721</t>
  </si>
  <si>
    <t>"osazení R6 " 90</t>
  </si>
  <si>
    <t>"osazení R7" 56</t>
  </si>
  <si>
    <t>"osazení R8" 14</t>
  </si>
  <si>
    <t>"osazení R9" 25</t>
  </si>
  <si>
    <t>102</t>
  </si>
  <si>
    <t>58380374</t>
  </si>
  <si>
    <t>obrubník kamenný žulový přímý 80x250mm</t>
  </si>
  <si>
    <t>-915936495</t>
  </si>
  <si>
    <t>106</t>
  </si>
  <si>
    <t>919732211</t>
  </si>
  <si>
    <t>Styčná spára napojení nového živičného povrchu na stávající za tepla š 15 mm hl 25 mm s prořezáním</t>
  </si>
  <si>
    <t>-1083692837</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</si>
  <si>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</si>
  <si>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</si>
  <si>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 v místě napojení starého a nového (budoucího) povrchu " 109</t>
  </si>
  <si>
    <t>" spára v místě pokládky asfaltu. Při pokladce komunikace na dvě poloviny " 610</t>
  </si>
  <si>
    <t>107</t>
  </si>
  <si>
    <t>919735112</t>
  </si>
  <si>
    <t>Řezání stávajícího živičného krytu hl do 100 mm</t>
  </si>
  <si>
    <t>1661257665</t>
  </si>
  <si>
    <t>Řezání stávajícího živičného krytu nebo podkladu  hloubky přes 50 do 100 mm</t>
  </si>
  <si>
    <t xml:space="preserve">Poznámka k souboru cen:_x000D_
1. V cenách jsou započteny i náklady na spotřebu vody. </t>
  </si>
  <si>
    <t>"řezání v místě napojení starého a nového (budoucího) povrchu " 109</t>
  </si>
  <si>
    <t>152</t>
  </si>
  <si>
    <t>R9157441</t>
  </si>
  <si>
    <t xml:space="preserve">Geotextilie pro vyztužení stávajícího asfaltového povrchu </t>
  </si>
  <si>
    <t>-769645076</t>
  </si>
  <si>
    <t xml:space="preserve">" V cenách jsou započteny i náklady na položení a dodání geotextilie včetně přesahů, na ošetření podkladu živičnou emulzí" </t>
  </si>
  <si>
    <t>" a spojení přesahů živičným postřikem v místě kaskadovitého napojení " 109*1</t>
  </si>
  <si>
    <t>109</t>
  </si>
  <si>
    <t>938908411</t>
  </si>
  <si>
    <t>Čištění vozovek splachováním vodou</t>
  </si>
  <si>
    <t>-1821684622</t>
  </si>
  <si>
    <t>Čištění vozovek splachováním vodou povrchu podkladu nebo krytu živičného, betonového nebo dlážděného</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</si>
  <si>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</si>
  <si>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"ošetření povrchu pred pokladkou  první asf. vrstvy ( ACP) " 4700</t>
  </si>
  <si>
    <t>"čístění vozovky před položení zavěrečné vrstvy povrchu " 4700</t>
  </si>
  <si>
    <t>"čístění okolních vozovek od nánosu ze stavby od dop. vozidel plocha*počet přístupu*četnost" 150*6*10</t>
  </si>
  <si>
    <t>84</t>
  </si>
  <si>
    <t>966006132</t>
  </si>
  <si>
    <t>Odstranění značek dopravních nebo orientačních se sloupky s betonovými patkami</t>
  </si>
  <si>
    <t>284105635</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</si>
  <si>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</si>
  <si>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</si>
  <si>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"demontáž stavajícich značek " 28</t>
  </si>
  <si>
    <t>83</t>
  </si>
  <si>
    <t>966006211</t>
  </si>
  <si>
    <t>Odstranění svislých dopravních značek ze sloupů, sloupků nebo konzol</t>
  </si>
  <si>
    <t>224301868</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</si>
  <si>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</si>
  <si>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</si>
  <si>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110</t>
  </si>
  <si>
    <t>979071121</t>
  </si>
  <si>
    <t>Očištění dlažebních kostek drobných s původním spárováním kamenivem těženým</t>
  </si>
  <si>
    <t>1251084995</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</si>
  <si>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</si>
  <si>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</si>
  <si>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"čistění stavajících kostek - vjezdy " 810</t>
  </si>
  <si>
    <t>111</t>
  </si>
  <si>
    <t>979071122</t>
  </si>
  <si>
    <t>Očištění dlažebních kostek drobných s původním spárováním živičnou směsí nebo MC</t>
  </si>
  <si>
    <t>-1633424301</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</si>
  <si>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</si>
  <si>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"očístění rozebraného dvojřádku dl 620m/jeden řádek ..cel. 2500m" 2500*0.1</t>
  </si>
  <si>
    <t>10</t>
  </si>
  <si>
    <t>Mobiliář</t>
  </si>
  <si>
    <t>113</t>
  </si>
  <si>
    <t>R10553256</t>
  </si>
  <si>
    <t>M7 - Zásobník papírových šáčku</t>
  </si>
  <si>
    <t>-1888308498</t>
  </si>
  <si>
    <t xml:space="preserve">"včetně odkopu pro bet. základ,odvoz, provedení bet. patky C16/20n, kotvení sloupku pro zásobník , montáž sloupku, montáž zásobníku" </t>
  </si>
  <si>
    <t>" a veškerých pracích spojene s provedením daného produktu "</t>
  </si>
  <si>
    <t>114</t>
  </si>
  <si>
    <t>R1055667</t>
  </si>
  <si>
    <t>M2 - Stojany na kolo</t>
  </si>
  <si>
    <t>1680561483</t>
  </si>
  <si>
    <t xml:space="preserve">"včetně odkopu pro bet. základ,odvoz, provedení bet. patky C16/20n, kotvení pro stojan na kolo , montáž stojanu" </t>
  </si>
  <si>
    <t xml:space="preserve">"žulové odseky pod daný produkt, vrstva ŠP, podsyk ze stěrkodrtě 0/63,  provedení žulových odseku a podkladních vrstev " </t>
  </si>
  <si>
    <t>115</t>
  </si>
  <si>
    <t>R105588</t>
  </si>
  <si>
    <t xml:space="preserve">M3 - Parková lavička </t>
  </si>
  <si>
    <t>128801075</t>
  </si>
  <si>
    <t xml:space="preserve">"včetně odkopu pro bet. základ,odvoz, provedení bet. patky C16/20n, kotvení pro lavičky , montáž lavičky" </t>
  </si>
  <si>
    <t>116</t>
  </si>
  <si>
    <t>R10567589</t>
  </si>
  <si>
    <t xml:space="preserve">M4 - Lavička bez opěradla </t>
  </si>
  <si>
    <t>356224952</t>
  </si>
  <si>
    <t>117</t>
  </si>
  <si>
    <t>R105685s</t>
  </si>
  <si>
    <t>M1 - Zahrazovací sloupek s řetezem</t>
  </si>
  <si>
    <t>1937664705</t>
  </si>
  <si>
    <t>Zahrazovací sloupek s řetezem</t>
  </si>
  <si>
    <t xml:space="preserve">"zahrazovací sloupek s řetezem dl. 1.8m " </t>
  </si>
  <si>
    <t xml:space="preserve">"včetně odkopu pro bet. základ,odvoz, provedení bet. patky C16/20n, kotvení pro sloupek , montáž sloupku, montáž retežu "  </t>
  </si>
  <si>
    <t>" a veškerých pracích spojene se zahrazovacím sloupek "</t>
  </si>
  <si>
    <t>112</t>
  </si>
  <si>
    <t>R1057626</t>
  </si>
  <si>
    <t>M5 - Odpadkový koš</t>
  </si>
  <si>
    <t>542679896</t>
  </si>
  <si>
    <t xml:space="preserve">"včetně odkopu pro bet. základ,odvoz, provedení bet. patky C16/20n, kotvení sloupku pro koš , montáž sloupku, montáž koše" </t>
  </si>
  <si>
    <t>" a veškerých pracích spojene s odpadkovým košem "</t>
  </si>
  <si>
    <t>7</t>
  </si>
  <si>
    <t>119</t>
  </si>
  <si>
    <t>R105766</t>
  </si>
  <si>
    <t>M8 - Stromová mříž</t>
  </si>
  <si>
    <t>1786261790</t>
  </si>
  <si>
    <t xml:space="preserve">"včetně odkopu pro stromovou mřiž, odvozu daného materiálu, usazení a manipulace dané mříže, kotvení mříže " </t>
  </si>
  <si>
    <t>120</t>
  </si>
  <si>
    <t>R105845</t>
  </si>
  <si>
    <t>M9 - Informační tabule</t>
  </si>
  <si>
    <t>1340691123</t>
  </si>
  <si>
    <t xml:space="preserve">"včetně odkopu pro bet. základ,odvoz, provedení bet. patky C16/20n, kotvení pro ifno.tabuli , montáž info.tabule " </t>
  </si>
  <si>
    <t>997</t>
  </si>
  <si>
    <t>Přesun sutě</t>
  </si>
  <si>
    <t>149</t>
  </si>
  <si>
    <t>R99885756</t>
  </si>
  <si>
    <t xml:space="preserve">Vodorovná doprava suti, materiálu na skládku nebo recykl. dvůr </t>
  </si>
  <si>
    <t>-1284655763</t>
  </si>
  <si>
    <t xml:space="preserve">Vodorovná doprava suti na skládku nebo recykl. dvůr </t>
  </si>
  <si>
    <t xml:space="preserve">"Vodorovná doprava suti, materiálu na skládku nebo recykl. dvůr  s oprávněním. Odvozní vzdálenost dle skládky " </t>
  </si>
  <si>
    <t>"asfalt " 8300*0.256</t>
  </si>
  <si>
    <t>"odstranění podkladu tl 300mm" 4110*0.44</t>
  </si>
  <si>
    <t>"odstranění podkladu tl 400mm" 1400*0.58</t>
  </si>
  <si>
    <t xml:space="preserve">"odstranění nevhodného podkladu v hlouběni ryh " 265*1 </t>
  </si>
  <si>
    <t>"bet. dlažba " 2600*0.255</t>
  </si>
  <si>
    <t xml:space="preserve">"stávající chodníkový obrubník " 1600*0.23 </t>
  </si>
  <si>
    <t>"stavající silniční obrubnik " 1350*0.29</t>
  </si>
  <si>
    <t>"bet. potrubí stavající " 120*0.180</t>
  </si>
  <si>
    <t>"ul. vpust stavající " 24*0.02</t>
  </si>
  <si>
    <t>"odstranění 1. dopravní značky " 8*0.004</t>
  </si>
  <si>
    <t>125</t>
  </si>
  <si>
    <t>997221611</t>
  </si>
  <si>
    <t>Nakládání suti na dopravní prostředky pro vodorovnou dopravu</t>
  </si>
  <si>
    <t>-68107560</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</si>
  <si>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</si>
  <si>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</si>
  <si>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"nakladaní vybourané suti " 5010.2</t>
  </si>
  <si>
    <t>126</t>
  </si>
  <si>
    <t>997221612</t>
  </si>
  <si>
    <t>Nakládání vybouraných hmot na dopravní prostředky pro vodorovnou dopravu</t>
  </si>
  <si>
    <t>-472726331</t>
  </si>
  <si>
    <t>Nakládání na dopravní prostředky  pro vodorovnou dopravu vybouraných hmot</t>
  </si>
  <si>
    <t>"nakladaní vybouraných hmot " 1444.612</t>
  </si>
  <si>
    <t>127</t>
  </si>
  <si>
    <t>997221815</t>
  </si>
  <si>
    <t>Poplatek za uložení na skládce (skládkovné) stavebního odpadu betonového kód odpadu 170 101</t>
  </si>
  <si>
    <t>1346636151</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</si>
  <si>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</si>
  <si>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</si>
  <si>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"bet. dlažba, 20% na skládku  " 2600*0.255*0.2</t>
  </si>
  <si>
    <t>128</t>
  </si>
  <si>
    <t>997221855</t>
  </si>
  <si>
    <t>Poplatek za uložení na skládce (skládkovné) zeminy a kameniva kód odpadu 170 504</t>
  </si>
  <si>
    <t>396422782</t>
  </si>
  <si>
    <t>Poplatek za uložení stavebního odpadu na skládce (skládkovné) zeminy a kameniva zatříděného do Katalogu odpadů pod kódem 170 504</t>
  </si>
  <si>
    <t>998</t>
  </si>
  <si>
    <t>Přesun hmot</t>
  </si>
  <si>
    <t>145</t>
  </si>
  <si>
    <t>998225111</t>
  </si>
  <si>
    <t>Přesun hmot pro pozemní komunikace s krytem z kamene, monolitickým betonovým nebo živičným</t>
  </si>
  <si>
    <t>-1226452064</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</si>
  <si>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</si>
  <si>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</si>
  <si>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146</t>
  </si>
  <si>
    <t>998225191</t>
  </si>
  <si>
    <t>Příplatek k přesunu hmot pro pozemní komunikace s krytem z kamene, živičným, betonovým do 1000 m</t>
  </si>
  <si>
    <t>193329331</t>
  </si>
  <si>
    <t>Přesun hmot pro komunikace s krytem z kameniva, monolitickým betonovým nebo živičným  Příplatek k ceně za zvětšený přesun přes vymezenou největší dopravní vzdálenost do 1000 m</t>
  </si>
  <si>
    <t>PSV</t>
  </si>
  <si>
    <t>Práce a dodávky PSV</t>
  </si>
  <si>
    <t>711</t>
  </si>
  <si>
    <t>Izolace proti vodě, vlhkosti a plynům</t>
  </si>
  <si>
    <t>131</t>
  </si>
  <si>
    <t>711161115</t>
  </si>
  <si>
    <t>Izolace proti zemní vlhkosti nopovou fólií vodorovná, nopek v 20,0 mm, tl do 1,0 mm</t>
  </si>
  <si>
    <t>-1500337460</t>
  </si>
  <si>
    <t>Izolace proti zemní vlhkosti a beztlakové vodě nopovými fóliemi na ploše vodorovné V vrstva ochranná, odvětrávací a drenážní výška nopku 20,0 mm, tl. fólie do 1,0 mm</t>
  </si>
  <si>
    <t xml:space="preserve">" Dodaní, montáž a úprava nopové folie, včetně ukončovací lišty a jejího příslušenství - dodaní, montáž, úprava" </t>
  </si>
  <si>
    <t>"izolace kolem RD . dl. 270m ,hl 1m " 270</t>
  </si>
  <si>
    <t>VRN</t>
  </si>
  <si>
    <t>Vedlejší rozpočtové náklady</t>
  </si>
  <si>
    <t>VRN1</t>
  </si>
  <si>
    <t>Průzkumné, geodetické a projektové práce</t>
  </si>
  <si>
    <t>132</t>
  </si>
  <si>
    <t>012002000</t>
  </si>
  <si>
    <t>Geodetické práce</t>
  </si>
  <si>
    <t>1024</t>
  </si>
  <si>
    <t>-352952016</t>
  </si>
  <si>
    <t>"vytýčení stavby (protokol) , zaměření skutečného provedení stavby ( tistěna forma + cd ), vytyčení inž. sítí " 1</t>
  </si>
  <si>
    <t xml:space="preserve">"včetně ověření inž. sití kopanými sondami" </t>
  </si>
  <si>
    <t>133</t>
  </si>
  <si>
    <t>013002000</t>
  </si>
  <si>
    <t>Projektové práce</t>
  </si>
  <si>
    <t>634268078</t>
  </si>
  <si>
    <t>"zpracovaní  skutečného provedení stavby 6x tisk, 6x cd  " 1</t>
  </si>
  <si>
    <t>VRN3</t>
  </si>
  <si>
    <t>Staveniště</t>
  </si>
  <si>
    <t>134</t>
  </si>
  <si>
    <t>030001000</t>
  </si>
  <si>
    <t>Příprava,zařízení staveniště</t>
  </si>
  <si>
    <t>-1697750728</t>
  </si>
  <si>
    <t>Příprava, zařízení staveniště</t>
  </si>
  <si>
    <t xml:space="preserve">"Veškeré náklady spojené s zřízení, provozem a odstranění stavěníště, včetně uklidu daných ploch - čistota staveniště a okolí  " </t>
  </si>
  <si>
    <t xml:space="preserve">"údržba staveniště, oplocení staveniště (1 km , pro uskladnění materiálu) " </t>
  </si>
  <si>
    <t xml:space="preserve">"přistupové a přechodové lávky,mostky k RD  dle potřeby rozsahu stavby " </t>
  </si>
  <si>
    <t xml:space="preserve">"zabezpečení staveniště a okolí, výstražné cedule, ostraha stavenistě, atd " </t>
  </si>
  <si>
    <t xml:space="preserve">"zřízením přípojek energií k objektům zařízení staveniště, vybudování případných měřících odběrných míst " </t>
  </si>
  <si>
    <t xml:space="preserve">"včetně všech prací spojene se staveništěm" </t>
  </si>
  <si>
    <t>VRN4</t>
  </si>
  <si>
    <t>Inženýrská činnost</t>
  </si>
  <si>
    <t>153</t>
  </si>
  <si>
    <t>0400010004</t>
  </si>
  <si>
    <t>zkoušky konstrukcí a prací nezávislou zkušebnou</t>
  </si>
  <si>
    <t>-</t>
  </si>
  <si>
    <t>-739986160</t>
  </si>
  <si>
    <t xml:space="preserve">"zkoušky konstrukcí a prací nezávislou zkušebnou - betony, hutnění,atd " </t>
  </si>
  <si>
    <t xml:space="preserve">"Množství a druh zkoušek bude provedeno dle norem ČSN 72 1006, ČSN EN IS 17892-1 až 4, a TP 146" </t>
  </si>
  <si>
    <t>"včetně všech ostatních příslušných norem uvedene v TP 146 dle daných použitých materiálu."1</t>
  </si>
  <si>
    <t>136</t>
  </si>
  <si>
    <t>R040001000</t>
  </si>
  <si>
    <t xml:space="preserve">Plán havarijní </t>
  </si>
  <si>
    <t>-836176160</t>
  </si>
  <si>
    <t>" Plan havarijní " 1</t>
  </si>
  <si>
    <t>VRN7</t>
  </si>
  <si>
    <t>Provozní vlivy</t>
  </si>
  <si>
    <t>138</t>
  </si>
  <si>
    <t>070001000</t>
  </si>
  <si>
    <t xml:space="preserve">Provozní vlivy - přechodné dopravní značení </t>
  </si>
  <si>
    <t>1804627947</t>
  </si>
  <si>
    <t xml:space="preserve">"Zřízení, udržba a odstranění PDZ , včetně veškerých nákladu spojených s PDZ! " </t>
  </si>
  <si>
    <t xml:space="preserve">" zabezpečení odcizení PDZ, náklady na zrizení objíždky, atd " </t>
  </si>
  <si>
    <t xml:space="preserve">"Vyřízení uzávěry s přislušnými orgány dané komunikace - Policie ČR , odbor Dopravy " </t>
  </si>
  <si>
    <t xml:space="preserve">"PDZ dle navrhnutého výkresu přechodné dopravní značení a požadavku Policie ČR a odboru Dopravy po projednání uzávěry" </t>
  </si>
  <si>
    <t>VRN9</t>
  </si>
  <si>
    <t>Ostatní náklady</t>
  </si>
  <si>
    <t>139</t>
  </si>
  <si>
    <t>090001000</t>
  </si>
  <si>
    <t>Průběžná fotodokumentace stavby</t>
  </si>
  <si>
    <t>1645419196</t>
  </si>
  <si>
    <t>"Průběžna fotodokumentace stavby po jednotlivých úsecích. tj - bourání, zakládání, spodní stavba, vozovka, atd.. " 1</t>
  </si>
  <si>
    <t xml:space="preserve">"včetně sousedních pozemků před realizaci stavby " </t>
  </si>
  <si>
    <t xml:space="preserve">"tištěná i digitalní (cd) forma "  </t>
  </si>
  <si>
    <t>140</t>
  </si>
  <si>
    <t>0900010007</t>
  </si>
  <si>
    <t>Pomocné práce zřizující nebo zajišťující ochranu inženýrských sítí</t>
  </si>
  <si>
    <t>-1923125203</t>
  </si>
  <si>
    <t>"Pomocné práce při kolizi s inž. sitěmi - řuční sondy, podpěry,atd " 1</t>
  </si>
  <si>
    <t>141</t>
  </si>
  <si>
    <t>09000100089</t>
  </si>
  <si>
    <t xml:space="preserve">ochrana inž. sití </t>
  </si>
  <si>
    <t>-902700895</t>
  </si>
  <si>
    <t>"Rezerva v případě zjistění kolize inž. sití se stavbou  - zabezpečení pred poškozením - chraničky, krycí desky, výstražná folie,atd   "  1</t>
  </si>
  <si>
    <t xml:space="preserve">"soubor za celou stavbu , tj. množství chraničky, krycí desky, výstražná folie dle výskytu kolize s inž. sítěmi. " </t>
  </si>
  <si>
    <t xml:space="preserve">Rekonstrukce veřejného prostranství ulice Mikulášská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</si>
</sst>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26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5" fillId="0" borderId="0" xfId="0" applyFont="1" applyAlignment="1">
      <alignment horizontal="left" vertical="center"/>
    </xf>
    <xf numFmtId="0" fontId="0" fillId="0" borderId="0" xfId="0" applyProtection="1">
      <protection locked="0"/>
    </xf>
    <xf numFmtId="0" fontId="31" fillId="0" borderId="0" xfId="0" applyFont="1" applyAlignment="1">
      <alignment horizontal="left" vertical="center"/>
    </xf>
    <xf numFmtId="0" fontId="0" fillId="0" borderId="2" xfId="0" applyBorder="1" applyProtection="1">
      <protection locked="0"/>
    </xf>
    <xf numFmtId="0" fontId="32"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14" xfId="0" applyFont="1" applyBorder="1" applyAlignment="1">
      <alignment vertical="center"/>
    </xf>
    <xf numFmtId="0" fontId="0" fillId="0" borderId="0" xfId="0" applyBorder="1" applyAlignment="1">
      <alignment vertical="center"/>
    </xf>
    <xf numFmtId="0" fontId="38"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9" fillId="0" borderId="22" xfId="0" applyFont="1" applyBorder="1" applyAlignment="1" applyProtection="1">
      <alignment horizontal="center" vertical="center"/>
      <protection locked="0"/>
    </xf>
    <xf numFmtId="49" fontId="39" fillId="0" borderId="22" xfId="0" applyNumberFormat="1" applyFont="1" applyBorder="1" applyAlignment="1" applyProtection="1">
      <alignment horizontal="left" vertical="center" wrapText="1"/>
      <protection locked="0"/>
    </xf>
    <xf numFmtId="0" fontId="39" fillId="0" borderId="22" xfId="0" applyFont="1" applyBorder="1" applyAlignment="1" applyProtection="1">
      <alignment horizontal="left" vertical="center" wrapText="1"/>
      <protection locked="0"/>
    </xf>
    <xf numFmtId="0" fontId="39" fillId="0" borderId="22" xfId="0" applyFont="1" applyBorder="1" applyAlignment="1" applyProtection="1">
      <alignment horizontal="center" vertical="center" wrapText="1"/>
      <protection locked="0"/>
    </xf>
    <xf numFmtId="167" fontId="39" fillId="0" borderId="22" xfId="0" applyNumberFormat="1" applyFont="1" applyBorder="1" applyAlignment="1" applyProtection="1">
      <alignment vertical="center"/>
      <protection locked="0"/>
    </xf>
    <xf numFmtId="4" fontId="39" fillId="3"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protection locked="0"/>
    </xf>
    <xf numFmtId="0" fontId="40" fillId="0" borderId="3" xfId="0" applyFont="1" applyBorder="1" applyAlignment="1">
      <alignment vertical="center"/>
    </xf>
    <xf numFmtId="0" fontId="39" fillId="3" borderId="14" xfId="0" applyFont="1" applyFill="1" applyBorder="1" applyAlignment="1" applyProtection="1">
      <alignment horizontal="left" vertical="center"/>
      <protection locked="0"/>
    </xf>
    <xf numFmtId="0" fontId="39" fillId="0" borderId="0" xfId="0" applyFont="1" applyBorder="1" applyAlignment="1">
      <alignment horizontal="center"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4" fontId="29" fillId="0" borderId="0" xfId="0" applyNumberFormat="1" applyFont="1" applyAlignment="1">
      <alignment vertical="center"/>
    </xf>
    <xf numFmtId="0" fontId="29" fillId="0" borderId="0" xfId="0" applyFont="1" applyAlignment="1">
      <alignment vertical="center"/>
    </xf>
    <xf numFmtId="0" fontId="28"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4"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tabSelected="1" workbookViewId="0">
      <selection activeCell="BE45" sqref="BE45"/>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1</v>
      </c>
      <c r="BT1" s="17" t="s">
        <v>3</v>
      </c>
      <c r="BU1" s="17" t="s">
        <v>3</v>
      </c>
      <c r="BV1" s="17" t="s">
        <v>4</v>
      </c>
    </row>
    <row r="2" spans="1:74" s="1" customFormat="1" ht="36.950000000000003" customHeight="1">
      <c r="AR2" s="259" t="s">
        <v>5</v>
      </c>
      <c r="AS2" s="225"/>
      <c r="AT2" s="225"/>
      <c r="AU2" s="225"/>
      <c r="AV2" s="225"/>
      <c r="AW2" s="225"/>
      <c r="AX2" s="225"/>
      <c r="AY2" s="225"/>
      <c r="AZ2" s="225"/>
      <c r="BA2" s="225"/>
      <c r="BB2" s="225"/>
      <c r="BC2" s="225"/>
      <c r="BD2" s="225"/>
      <c r="BE2" s="225"/>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24" t="s">
        <v>14</v>
      </c>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R5" s="21"/>
      <c r="BE5" s="221" t="s">
        <v>15</v>
      </c>
      <c r="BS5" s="18" t="s">
        <v>6</v>
      </c>
    </row>
    <row r="6" spans="1:74" s="1" customFormat="1" ht="36.950000000000003" customHeight="1">
      <c r="B6" s="21"/>
      <c r="D6" s="27" t="s">
        <v>16</v>
      </c>
      <c r="K6" s="226" t="s">
        <v>964</v>
      </c>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R6" s="21"/>
      <c r="BE6" s="222"/>
      <c r="BS6" s="18" t="s">
        <v>6</v>
      </c>
    </row>
    <row r="7" spans="1:74" s="1" customFormat="1" ht="12" customHeight="1">
      <c r="B7" s="21"/>
      <c r="D7" s="28" t="s">
        <v>17</v>
      </c>
      <c r="K7" s="26" t="s">
        <v>1</v>
      </c>
      <c r="AK7" s="28" t="s">
        <v>18</v>
      </c>
      <c r="AN7" s="26" t="s">
        <v>1</v>
      </c>
      <c r="AR7" s="21"/>
      <c r="BE7" s="222"/>
      <c r="BS7" s="18" t="s">
        <v>6</v>
      </c>
    </row>
    <row r="8" spans="1:74" s="1" customFormat="1" ht="12" customHeight="1">
      <c r="B8" s="21"/>
      <c r="D8" s="28" t="s">
        <v>19</v>
      </c>
      <c r="K8" s="26" t="s">
        <v>20</v>
      </c>
      <c r="AK8" s="28" t="s">
        <v>21</v>
      </c>
      <c r="AN8" s="29" t="s">
        <v>22</v>
      </c>
      <c r="AR8" s="21"/>
      <c r="BE8" s="222"/>
      <c r="BS8" s="18" t="s">
        <v>6</v>
      </c>
    </row>
    <row r="9" spans="1:74" s="1" customFormat="1" ht="14.45" customHeight="1">
      <c r="B9" s="21"/>
      <c r="AR9" s="21"/>
      <c r="BE9" s="222"/>
      <c r="BS9" s="18" t="s">
        <v>6</v>
      </c>
    </row>
    <row r="10" spans="1:74" s="1" customFormat="1" ht="12" customHeight="1">
      <c r="B10" s="21"/>
      <c r="D10" s="28" t="s">
        <v>23</v>
      </c>
      <c r="AK10" s="28" t="s">
        <v>24</v>
      </c>
      <c r="AN10" s="26" t="s">
        <v>1</v>
      </c>
      <c r="AR10" s="21"/>
      <c r="BE10" s="222"/>
      <c r="BS10" s="18" t="s">
        <v>6</v>
      </c>
    </row>
    <row r="11" spans="1:74" s="1" customFormat="1" ht="18.399999999999999" customHeight="1">
      <c r="B11" s="21"/>
      <c r="E11" s="26" t="s">
        <v>20</v>
      </c>
      <c r="AK11" s="28" t="s">
        <v>25</v>
      </c>
      <c r="AN11" s="26" t="s">
        <v>1</v>
      </c>
      <c r="AR11" s="21"/>
      <c r="BE11" s="222"/>
      <c r="BS11" s="18" t="s">
        <v>6</v>
      </c>
    </row>
    <row r="12" spans="1:74" s="1" customFormat="1" ht="6.95" customHeight="1">
      <c r="B12" s="21"/>
      <c r="AR12" s="21"/>
      <c r="BE12" s="222"/>
      <c r="BS12" s="18" t="s">
        <v>6</v>
      </c>
    </row>
    <row r="13" spans="1:74" s="1" customFormat="1" ht="12" customHeight="1">
      <c r="B13" s="21"/>
      <c r="D13" s="28" t="s">
        <v>26</v>
      </c>
      <c r="AK13" s="28" t="s">
        <v>24</v>
      </c>
      <c r="AN13" s="30" t="s">
        <v>27</v>
      </c>
      <c r="AR13" s="21"/>
      <c r="BE13" s="222"/>
      <c r="BS13" s="18" t="s">
        <v>6</v>
      </c>
    </row>
    <row r="14" spans="1:74" ht="12.75">
      <c r="B14" s="21"/>
      <c r="E14" s="227" t="s">
        <v>27</v>
      </c>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8" t="s">
        <v>25</v>
      </c>
      <c r="AN14" s="30" t="s">
        <v>27</v>
      </c>
      <c r="AR14" s="21"/>
      <c r="BE14" s="222"/>
      <c r="BS14" s="18" t="s">
        <v>6</v>
      </c>
    </row>
    <row r="15" spans="1:74" s="1" customFormat="1" ht="6.95" customHeight="1">
      <c r="B15" s="21"/>
      <c r="AR15" s="21"/>
      <c r="BE15" s="222"/>
      <c r="BS15" s="18" t="s">
        <v>3</v>
      </c>
    </row>
    <row r="16" spans="1:74" s="1" customFormat="1" ht="12" customHeight="1">
      <c r="B16" s="21"/>
      <c r="D16" s="28" t="s">
        <v>28</v>
      </c>
      <c r="AK16" s="28" t="s">
        <v>24</v>
      </c>
      <c r="AN16" s="26" t="s">
        <v>1</v>
      </c>
      <c r="AR16" s="21"/>
      <c r="BE16" s="222"/>
      <c r="BS16" s="18" t="s">
        <v>3</v>
      </c>
    </row>
    <row r="17" spans="1:71" s="1" customFormat="1" ht="18.399999999999999" customHeight="1">
      <c r="B17" s="21"/>
      <c r="E17" s="26" t="s">
        <v>20</v>
      </c>
      <c r="AK17" s="28" t="s">
        <v>25</v>
      </c>
      <c r="AN17" s="26" t="s">
        <v>1</v>
      </c>
      <c r="AR17" s="21"/>
      <c r="BE17" s="222"/>
      <c r="BS17" s="18" t="s">
        <v>29</v>
      </c>
    </row>
    <row r="18" spans="1:71" s="1" customFormat="1" ht="6.95" customHeight="1">
      <c r="B18" s="21"/>
      <c r="AR18" s="21"/>
      <c r="BE18" s="222"/>
      <c r="BS18" s="18" t="s">
        <v>6</v>
      </c>
    </row>
    <row r="19" spans="1:71" s="1" customFormat="1" ht="12" customHeight="1">
      <c r="B19" s="21"/>
      <c r="D19" s="28" t="s">
        <v>30</v>
      </c>
      <c r="AK19" s="28" t="s">
        <v>24</v>
      </c>
      <c r="AN19" s="26" t="s">
        <v>1</v>
      </c>
      <c r="AR19" s="21"/>
      <c r="BE19" s="222"/>
      <c r="BS19" s="18" t="s">
        <v>6</v>
      </c>
    </row>
    <row r="20" spans="1:71" s="1" customFormat="1" ht="18.399999999999999" customHeight="1">
      <c r="B20" s="21"/>
      <c r="E20" s="26" t="s">
        <v>20</v>
      </c>
      <c r="AK20" s="28" t="s">
        <v>25</v>
      </c>
      <c r="AN20" s="26" t="s">
        <v>1</v>
      </c>
      <c r="AR20" s="21"/>
      <c r="BE20" s="222"/>
      <c r="BS20" s="18" t="s">
        <v>29</v>
      </c>
    </row>
    <row r="21" spans="1:71" s="1" customFormat="1" ht="6.95" customHeight="1">
      <c r="B21" s="21"/>
      <c r="AR21" s="21"/>
      <c r="BE21" s="222"/>
    </row>
    <row r="22" spans="1:71" s="1" customFormat="1" ht="12" customHeight="1">
      <c r="B22" s="21"/>
      <c r="D22" s="28" t="s">
        <v>31</v>
      </c>
      <c r="AR22" s="21"/>
      <c r="BE22" s="222"/>
    </row>
    <row r="23" spans="1:71" s="1" customFormat="1" ht="16.5" customHeight="1">
      <c r="B23" s="21"/>
      <c r="E23" s="229" t="s">
        <v>1</v>
      </c>
      <c r="F23" s="229"/>
      <c r="G23" s="229"/>
      <c r="H23" s="229"/>
      <c r="I23" s="229"/>
      <c r="J23" s="229"/>
      <c r="K23" s="229"/>
      <c r="L23" s="229"/>
      <c r="M23" s="229"/>
      <c r="N23" s="229"/>
      <c r="O23" s="229"/>
      <c r="P23" s="229"/>
      <c r="Q23" s="229"/>
      <c r="R23" s="229"/>
      <c r="S23" s="229"/>
      <c r="T23" s="229"/>
      <c r="U23" s="229"/>
      <c r="V23" s="229"/>
      <c r="W23" s="229"/>
      <c r="X23" s="229"/>
      <c r="Y23" s="229"/>
      <c r="Z23" s="229"/>
      <c r="AA23" s="229"/>
      <c r="AB23" s="229"/>
      <c r="AC23" s="229"/>
      <c r="AD23" s="229"/>
      <c r="AE23" s="229"/>
      <c r="AF23" s="229"/>
      <c r="AG23" s="229"/>
      <c r="AH23" s="229"/>
      <c r="AI23" s="229"/>
      <c r="AJ23" s="229"/>
      <c r="AK23" s="229"/>
      <c r="AL23" s="229"/>
      <c r="AM23" s="229"/>
      <c r="AN23" s="229"/>
      <c r="AR23" s="21"/>
      <c r="BE23" s="222"/>
    </row>
    <row r="24" spans="1:71" s="1" customFormat="1" ht="6.95" customHeight="1">
      <c r="B24" s="21"/>
      <c r="AR24" s="21"/>
      <c r="BE24" s="222"/>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22"/>
    </row>
    <row r="26" spans="1:71" s="2" customFormat="1" ht="25.9" customHeight="1">
      <c r="A26" s="33"/>
      <c r="B26" s="34"/>
      <c r="C26" s="33"/>
      <c r="D26" s="35" t="s">
        <v>32</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0">
        <f>ROUND(AG94,2)</f>
        <v>0</v>
      </c>
      <c r="AL26" s="231"/>
      <c r="AM26" s="231"/>
      <c r="AN26" s="231"/>
      <c r="AO26" s="231"/>
      <c r="AP26" s="33"/>
      <c r="AQ26" s="33"/>
      <c r="AR26" s="34"/>
      <c r="BE26" s="222"/>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22"/>
    </row>
    <row r="28" spans="1:71" s="2" customFormat="1" ht="12.75">
      <c r="A28" s="33"/>
      <c r="B28" s="34"/>
      <c r="C28" s="33"/>
      <c r="D28" s="33"/>
      <c r="E28" s="33"/>
      <c r="F28" s="33"/>
      <c r="G28" s="33"/>
      <c r="H28" s="33"/>
      <c r="I28" s="33"/>
      <c r="J28" s="33"/>
      <c r="K28" s="33"/>
      <c r="L28" s="232" t="s">
        <v>33</v>
      </c>
      <c r="M28" s="232"/>
      <c r="N28" s="232"/>
      <c r="O28" s="232"/>
      <c r="P28" s="232"/>
      <c r="Q28" s="33"/>
      <c r="R28" s="33"/>
      <c r="S28" s="33"/>
      <c r="T28" s="33"/>
      <c r="U28" s="33"/>
      <c r="V28" s="33"/>
      <c r="W28" s="232" t="s">
        <v>34</v>
      </c>
      <c r="X28" s="232"/>
      <c r="Y28" s="232"/>
      <c r="Z28" s="232"/>
      <c r="AA28" s="232"/>
      <c r="AB28" s="232"/>
      <c r="AC28" s="232"/>
      <c r="AD28" s="232"/>
      <c r="AE28" s="232"/>
      <c r="AF28" s="33"/>
      <c r="AG28" s="33"/>
      <c r="AH28" s="33"/>
      <c r="AI28" s="33"/>
      <c r="AJ28" s="33"/>
      <c r="AK28" s="232" t="s">
        <v>35</v>
      </c>
      <c r="AL28" s="232"/>
      <c r="AM28" s="232"/>
      <c r="AN28" s="232"/>
      <c r="AO28" s="232"/>
      <c r="AP28" s="33"/>
      <c r="AQ28" s="33"/>
      <c r="AR28" s="34"/>
      <c r="BE28" s="222"/>
    </row>
    <row r="29" spans="1:71" s="3" customFormat="1" ht="14.45" customHeight="1">
      <c r="B29" s="38"/>
      <c r="D29" s="28" t="s">
        <v>36</v>
      </c>
      <c r="F29" s="28" t="s">
        <v>37</v>
      </c>
      <c r="L29" s="235">
        <v>0.21</v>
      </c>
      <c r="M29" s="234"/>
      <c r="N29" s="234"/>
      <c r="O29" s="234"/>
      <c r="P29" s="234"/>
      <c r="W29" s="233">
        <f>ROUND(AZ94, 2)</f>
        <v>0</v>
      </c>
      <c r="X29" s="234"/>
      <c r="Y29" s="234"/>
      <c r="Z29" s="234"/>
      <c r="AA29" s="234"/>
      <c r="AB29" s="234"/>
      <c r="AC29" s="234"/>
      <c r="AD29" s="234"/>
      <c r="AE29" s="234"/>
      <c r="AK29" s="233">
        <f>ROUND(AV94, 2)</f>
        <v>0</v>
      </c>
      <c r="AL29" s="234"/>
      <c r="AM29" s="234"/>
      <c r="AN29" s="234"/>
      <c r="AO29" s="234"/>
      <c r="AR29" s="38"/>
      <c r="BE29" s="223"/>
    </row>
    <row r="30" spans="1:71" s="3" customFormat="1" ht="14.45" customHeight="1">
      <c r="B30" s="38"/>
      <c r="F30" s="28" t="s">
        <v>38</v>
      </c>
      <c r="L30" s="235">
        <v>0.15</v>
      </c>
      <c r="M30" s="234"/>
      <c r="N30" s="234"/>
      <c r="O30" s="234"/>
      <c r="P30" s="234"/>
      <c r="W30" s="233">
        <f>ROUND(BA94, 2)</f>
        <v>0</v>
      </c>
      <c r="X30" s="234"/>
      <c r="Y30" s="234"/>
      <c r="Z30" s="234"/>
      <c r="AA30" s="234"/>
      <c r="AB30" s="234"/>
      <c r="AC30" s="234"/>
      <c r="AD30" s="234"/>
      <c r="AE30" s="234"/>
      <c r="AK30" s="233">
        <f>ROUND(AW94, 2)</f>
        <v>0</v>
      </c>
      <c r="AL30" s="234"/>
      <c r="AM30" s="234"/>
      <c r="AN30" s="234"/>
      <c r="AO30" s="234"/>
      <c r="AR30" s="38"/>
      <c r="BE30" s="223"/>
    </row>
    <row r="31" spans="1:71" s="3" customFormat="1" ht="14.45" hidden="1" customHeight="1">
      <c r="B31" s="38"/>
      <c r="F31" s="28" t="s">
        <v>39</v>
      </c>
      <c r="L31" s="235">
        <v>0.21</v>
      </c>
      <c r="M31" s="234"/>
      <c r="N31" s="234"/>
      <c r="O31" s="234"/>
      <c r="P31" s="234"/>
      <c r="W31" s="233">
        <f>ROUND(BB94, 2)</f>
        <v>0</v>
      </c>
      <c r="X31" s="234"/>
      <c r="Y31" s="234"/>
      <c r="Z31" s="234"/>
      <c r="AA31" s="234"/>
      <c r="AB31" s="234"/>
      <c r="AC31" s="234"/>
      <c r="AD31" s="234"/>
      <c r="AE31" s="234"/>
      <c r="AK31" s="233">
        <v>0</v>
      </c>
      <c r="AL31" s="234"/>
      <c r="AM31" s="234"/>
      <c r="AN31" s="234"/>
      <c r="AO31" s="234"/>
      <c r="AR31" s="38"/>
      <c r="BE31" s="223"/>
    </row>
    <row r="32" spans="1:71" s="3" customFormat="1" ht="14.45" hidden="1" customHeight="1">
      <c r="B32" s="38"/>
      <c r="F32" s="28" t="s">
        <v>40</v>
      </c>
      <c r="L32" s="235">
        <v>0.15</v>
      </c>
      <c r="M32" s="234"/>
      <c r="N32" s="234"/>
      <c r="O32" s="234"/>
      <c r="P32" s="234"/>
      <c r="W32" s="233">
        <f>ROUND(BC94, 2)</f>
        <v>0</v>
      </c>
      <c r="X32" s="234"/>
      <c r="Y32" s="234"/>
      <c r="Z32" s="234"/>
      <c r="AA32" s="234"/>
      <c r="AB32" s="234"/>
      <c r="AC32" s="234"/>
      <c r="AD32" s="234"/>
      <c r="AE32" s="234"/>
      <c r="AK32" s="233">
        <v>0</v>
      </c>
      <c r="AL32" s="234"/>
      <c r="AM32" s="234"/>
      <c r="AN32" s="234"/>
      <c r="AO32" s="234"/>
      <c r="AR32" s="38"/>
      <c r="BE32" s="223"/>
    </row>
    <row r="33" spans="1:57" s="3" customFormat="1" ht="14.45" hidden="1" customHeight="1">
      <c r="B33" s="38"/>
      <c r="F33" s="28" t="s">
        <v>41</v>
      </c>
      <c r="L33" s="235">
        <v>0</v>
      </c>
      <c r="M33" s="234"/>
      <c r="N33" s="234"/>
      <c r="O33" s="234"/>
      <c r="P33" s="234"/>
      <c r="W33" s="233">
        <f>ROUND(BD94, 2)</f>
        <v>0</v>
      </c>
      <c r="X33" s="234"/>
      <c r="Y33" s="234"/>
      <c r="Z33" s="234"/>
      <c r="AA33" s="234"/>
      <c r="AB33" s="234"/>
      <c r="AC33" s="234"/>
      <c r="AD33" s="234"/>
      <c r="AE33" s="234"/>
      <c r="AK33" s="233">
        <v>0</v>
      </c>
      <c r="AL33" s="234"/>
      <c r="AM33" s="234"/>
      <c r="AN33" s="234"/>
      <c r="AO33" s="234"/>
      <c r="AR33" s="38"/>
      <c r="BE33" s="223"/>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22"/>
    </row>
    <row r="35" spans="1:57" s="2" customFormat="1" ht="25.9" customHeight="1">
      <c r="A35" s="33"/>
      <c r="B35" s="34"/>
      <c r="C35" s="39"/>
      <c r="D35" s="40" t="s">
        <v>42</v>
      </c>
      <c r="E35" s="41"/>
      <c r="F35" s="41"/>
      <c r="G35" s="41"/>
      <c r="H35" s="41"/>
      <c r="I35" s="41"/>
      <c r="J35" s="41"/>
      <c r="K35" s="41"/>
      <c r="L35" s="41"/>
      <c r="M35" s="41"/>
      <c r="N35" s="41"/>
      <c r="O35" s="41"/>
      <c r="P35" s="41"/>
      <c r="Q35" s="41"/>
      <c r="R35" s="41"/>
      <c r="S35" s="41"/>
      <c r="T35" s="42" t="s">
        <v>43</v>
      </c>
      <c r="U35" s="41"/>
      <c r="V35" s="41"/>
      <c r="W35" s="41"/>
      <c r="X35" s="236" t="s">
        <v>44</v>
      </c>
      <c r="Y35" s="237"/>
      <c r="Z35" s="237"/>
      <c r="AA35" s="237"/>
      <c r="AB35" s="237"/>
      <c r="AC35" s="41"/>
      <c r="AD35" s="41"/>
      <c r="AE35" s="41"/>
      <c r="AF35" s="41"/>
      <c r="AG35" s="41"/>
      <c r="AH35" s="41"/>
      <c r="AI35" s="41"/>
      <c r="AJ35" s="41"/>
      <c r="AK35" s="238">
        <f>SUM(AK26:AK33)</f>
        <v>0</v>
      </c>
      <c r="AL35" s="237"/>
      <c r="AM35" s="237"/>
      <c r="AN35" s="237"/>
      <c r="AO35" s="239"/>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45</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46</v>
      </c>
      <c r="AI49" s="45"/>
      <c r="AJ49" s="45"/>
      <c r="AK49" s="45"/>
      <c r="AL49" s="45"/>
      <c r="AM49" s="45"/>
      <c r="AN49" s="45"/>
      <c r="AO49" s="45"/>
      <c r="AR49" s="43"/>
    </row>
    <row r="50" spans="1:57" ht="11.25">
      <c r="B50" s="21"/>
      <c r="AR50" s="21"/>
    </row>
    <row r="51" spans="1:57" ht="11.25">
      <c r="B51" s="21"/>
      <c r="AR51" s="21"/>
    </row>
    <row r="52" spans="1:57" ht="11.25">
      <c r="B52" s="21"/>
      <c r="AR52" s="21"/>
    </row>
    <row r="53" spans="1:57" ht="11.25">
      <c r="B53" s="21"/>
      <c r="AR53" s="21"/>
    </row>
    <row r="54" spans="1:57" ht="11.25">
      <c r="B54" s="21"/>
      <c r="AR54" s="21"/>
    </row>
    <row r="55" spans="1:57" ht="11.25">
      <c r="B55" s="21"/>
      <c r="AR55" s="21"/>
    </row>
    <row r="56" spans="1:57" ht="11.25">
      <c r="B56" s="21"/>
      <c r="AR56" s="21"/>
    </row>
    <row r="57" spans="1:57" ht="11.25">
      <c r="B57" s="21"/>
      <c r="AR57" s="21"/>
    </row>
    <row r="58" spans="1:57" ht="11.25">
      <c r="B58" s="21"/>
      <c r="AR58" s="21"/>
    </row>
    <row r="59" spans="1:57" ht="11.25">
      <c r="B59" s="21"/>
      <c r="AR59" s="21"/>
    </row>
    <row r="60" spans="1:57" s="2" customFormat="1" ht="12.75">
      <c r="A60" s="33"/>
      <c r="B60" s="34"/>
      <c r="C60" s="33"/>
      <c r="D60" s="46" t="s">
        <v>47</v>
      </c>
      <c r="E60" s="36"/>
      <c r="F60" s="36"/>
      <c r="G60" s="36"/>
      <c r="H60" s="36"/>
      <c r="I60" s="36"/>
      <c r="J60" s="36"/>
      <c r="K60" s="36"/>
      <c r="L60" s="36"/>
      <c r="M60" s="36"/>
      <c r="N60" s="36"/>
      <c r="O60" s="36"/>
      <c r="P60" s="36"/>
      <c r="Q60" s="36"/>
      <c r="R60" s="36"/>
      <c r="S60" s="36"/>
      <c r="T60" s="36"/>
      <c r="U60" s="36"/>
      <c r="V60" s="46" t="s">
        <v>48</v>
      </c>
      <c r="W60" s="36"/>
      <c r="X60" s="36"/>
      <c r="Y60" s="36"/>
      <c r="Z60" s="36"/>
      <c r="AA60" s="36"/>
      <c r="AB60" s="36"/>
      <c r="AC60" s="36"/>
      <c r="AD60" s="36"/>
      <c r="AE60" s="36"/>
      <c r="AF60" s="36"/>
      <c r="AG60" s="36"/>
      <c r="AH60" s="46" t="s">
        <v>47</v>
      </c>
      <c r="AI60" s="36"/>
      <c r="AJ60" s="36"/>
      <c r="AK60" s="36"/>
      <c r="AL60" s="36"/>
      <c r="AM60" s="46" t="s">
        <v>48</v>
      </c>
      <c r="AN60" s="36"/>
      <c r="AO60" s="36"/>
      <c r="AP60" s="33"/>
      <c r="AQ60" s="33"/>
      <c r="AR60" s="34"/>
      <c r="BE60" s="33"/>
    </row>
    <row r="61" spans="1:57" ht="11.25">
      <c r="B61" s="21"/>
      <c r="AR61" s="21"/>
    </row>
    <row r="62" spans="1:57" ht="11.25">
      <c r="B62" s="21"/>
      <c r="AR62" s="21"/>
    </row>
    <row r="63" spans="1:57" ht="11.25">
      <c r="B63" s="21"/>
      <c r="AR63" s="21"/>
    </row>
    <row r="64" spans="1:57" s="2" customFormat="1" ht="12.75">
      <c r="A64" s="33"/>
      <c r="B64" s="34"/>
      <c r="C64" s="33"/>
      <c r="D64" s="44" t="s">
        <v>49</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50</v>
      </c>
      <c r="AI64" s="47"/>
      <c r="AJ64" s="47"/>
      <c r="AK64" s="47"/>
      <c r="AL64" s="47"/>
      <c r="AM64" s="47"/>
      <c r="AN64" s="47"/>
      <c r="AO64" s="47"/>
      <c r="AP64" s="33"/>
      <c r="AQ64" s="33"/>
      <c r="AR64" s="34"/>
      <c r="BE64" s="33"/>
    </row>
    <row r="65" spans="1:57" ht="11.25">
      <c r="B65" s="21"/>
      <c r="AR65" s="21"/>
    </row>
    <row r="66" spans="1:57" ht="11.25">
      <c r="B66" s="21"/>
      <c r="AR66" s="21"/>
    </row>
    <row r="67" spans="1:57" ht="11.25">
      <c r="B67" s="21"/>
      <c r="AR67" s="21"/>
    </row>
    <row r="68" spans="1:57" ht="11.25">
      <c r="B68" s="21"/>
      <c r="AR68" s="21"/>
    </row>
    <row r="69" spans="1:57" ht="11.25">
      <c r="B69" s="21"/>
      <c r="AR69" s="21"/>
    </row>
    <row r="70" spans="1:57" ht="11.25">
      <c r="B70" s="21"/>
      <c r="AR70" s="21"/>
    </row>
    <row r="71" spans="1:57" ht="11.25">
      <c r="B71" s="21"/>
      <c r="AR71" s="21"/>
    </row>
    <row r="72" spans="1:57" ht="11.25">
      <c r="B72" s="21"/>
      <c r="AR72" s="21"/>
    </row>
    <row r="73" spans="1:57" ht="11.25">
      <c r="B73" s="21"/>
      <c r="AR73" s="21"/>
    </row>
    <row r="74" spans="1:57" ht="11.25">
      <c r="B74" s="21"/>
      <c r="AR74" s="21"/>
    </row>
    <row r="75" spans="1:57" s="2" customFormat="1" ht="12.75">
      <c r="A75" s="33"/>
      <c r="B75" s="34"/>
      <c r="C75" s="33"/>
      <c r="D75" s="46" t="s">
        <v>47</v>
      </c>
      <c r="E75" s="36"/>
      <c r="F75" s="36"/>
      <c r="G75" s="36"/>
      <c r="H75" s="36"/>
      <c r="I75" s="36"/>
      <c r="J75" s="36"/>
      <c r="K75" s="36"/>
      <c r="L75" s="36"/>
      <c r="M75" s="36"/>
      <c r="N75" s="36"/>
      <c r="O75" s="36"/>
      <c r="P75" s="36"/>
      <c r="Q75" s="36"/>
      <c r="R75" s="36"/>
      <c r="S75" s="36"/>
      <c r="T75" s="36"/>
      <c r="U75" s="36"/>
      <c r="V75" s="46" t="s">
        <v>48</v>
      </c>
      <c r="W75" s="36"/>
      <c r="X75" s="36"/>
      <c r="Y75" s="36"/>
      <c r="Z75" s="36"/>
      <c r="AA75" s="36"/>
      <c r="AB75" s="36"/>
      <c r="AC75" s="36"/>
      <c r="AD75" s="36"/>
      <c r="AE75" s="36"/>
      <c r="AF75" s="36"/>
      <c r="AG75" s="36"/>
      <c r="AH75" s="46" t="s">
        <v>47</v>
      </c>
      <c r="AI75" s="36"/>
      <c r="AJ75" s="36"/>
      <c r="AK75" s="36"/>
      <c r="AL75" s="36"/>
      <c r="AM75" s="46" t="s">
        <v>48</v>
      </c>
      <c r="AN75" s="36"/>
      <c r="AO75" s="36"/>
      <c r="AP75" s="33"/>
      <c r="AQ75" s="33"/>
      <c r="AR75" s="34"/>
      <c r="BE75" s="33"/>
    </row>
    <row r="76" spans="1:57" s="2" customFormat="1" ht="11.25">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51</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13092</v>
      </c>
      <c r="AR84" s="52"/>
    </row>
    <row r="85" spans="1:91" s="5" customFormat="1" ht="36.950000000000003" customHeight="1">
      <c r="B85" s="53"/>
      <c r="C85" s="54" t="s">
        <v>16</v>
      </c>
      <c r="L85" s="240" t="str">
        <f>K6</f>
        <v xml:space="preserve">Rekonstrukce veřejného prostranství ulice Mikulášská </v>
      </c>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41"/>
      <c r="AL85" s="241"/>
      <c r="AM85" s="241"/>
      <c r="AN85" s="241"/>
      <c r="AO85" s="241"/>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19</v>
      </c>
      <c r="D87" s="33"/>
      <c r="E87" s="33"/>
      <c r="F87" s="33"/>
      <c r="G87" s="33"/>
      <c r="H87" s="33"/>
      <c r="I87" s="33"/>
      <c r="J87" s="33"/>
      <c r="K87" s="33"/>
      <c r="L87" s="55" t="str">
        <f>IF(K8="","",K8)</f>
        <v xml:space="preserve"> </v>
      </c>
      <c r="M87" s="33"/>
      <c r="N87" s="33"/>
      <c r="O87" s="33"/>
      <c r="P87" s="33"/>
      <c r="Q87" s="33"/>
      <c r="R87" s="33"/>
      <c r="S87" s="33"/>
      <c r="T87" s="33"/>
      <c r="U87" s="33"/>
      <c r="V87" s="33"/>
      <c r="W87" s="33"/>
      <c r="X87" s="33"/>
      <c r="Y87" s="33"/>
      <c r="Z87" s="33"/>
      <c r="AA87" s="33"/>
      <c r="AB87" s="33"/>
      <c r="AC87" s="33"/>
      <c r="AD87" s="33"/>
      <c r="AE87" s="33"/>
      <c r="AF87" s="33"/>
      <c r="AG87" s="33"/>
      <c r="AH87" s="33"/>
      <c r="AI87" s="28" t="s">
        <v>21</v>
      </c>
      <c r="AJ87" s="33"/>
      <c r="AK87" s="33"/>
      <c r="AL87" s="33"/>
      <c r="AM87" s="242" t="str">
        <f>IF(AN8= "","",AN8)</f>
        <v>17. 12. 2020</v>
      </c>
      <c r="AN87" s="242"/>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15.2" customHeight="1">
      <c r="A89" s="33"/>
      <c r="B89" s="34"/>
      <c r="C89" s="28" t="s">
        <v>23</v>
      </c>
      <c r="D89" s="33"/>
      <c r="E89" s="33"/>
      <c r="F89" s="33"/>
      <c r="G89" s="33"/>
      <c r="H89" s="33"/>
      <c r="I89" s="33"/>
      <c r="J89" s="33"/>
      <c r="K89" s="33"/>
      <c r="L89" s="4" t="str">
        <f>IF(E11= "","",E11)</f>
        <v xml:space="preserve"> </v>
      </c>
      <c r="M89" s="33"/>
      <c r="N89" s="33"/>
      <c r="O89" s="33"/>
      <c r="P89" s="33"/>
      <c r="Q89" s="33"/>
      <c r="R89" s="33"/>
      <c r="S89" s="33"/>
      <c r="T89" s="33"/>
      <c r="U89" s="33"/>
      <c r="V89" s="33"/>
      <c r="W89" s="33"/>
      <c r="X89" s="33"/>
      <c r="Y89" s="33"/>
      <c r="Z89" s="33"/>
      <c r="AA89" s="33"/>
      <c r="AB89" s="33"/>
      <c r="AC89" s="33"/>
      <c r="AD89" s="33"/>
      <c r="AE89" s="33"/>
      <c r="AF89" s="33"/>
      <c r="AG89" s="33"/>
      <c r="AH89" s="33"/>
      <c r="AI89" s="28" t="s">
        <v>28</v>
      </c>
      <c r="AJ89" s="33"/>
      <c r="AK89" s="33"/>
      <c r="AL89" s="33"/>
      <c r="AM89" s="243" t="str">
        <f>IF(E17="","",E17)</f>
        <v xml:space="preserve"> </v>
      </c>
      <c r="AN89" s="244"/>
      <c r="AO89" s="244"/>
      <c r="AP89" s="244"/>
      <c r="AQ89" s="33"/>
      <c r="AR89" s="34"/>
      <c r="AS89" s="245" t="s">
        <v>52</v>
      </c>
      <c r="AT89" s="246"/>
      <c r="AU89" s="57"/>
      <c r="AV89" s="57"/>
      <c r="AW89" s="57"/>
      <c r="AX89" s="57"/>
      <c r="AY89" s="57"/>
      <c r="AZ89" s="57"/>
      <c r="BA89" s="57"/>
      <c r="BB89" s="57"/>
      <c r="BC89" s="57"/>
      <c r="BD89" s="58"/>
      <c r="BE89" s="33"/>
    </row>
    <row r="90" spans="1:91" s="2" customFormat="1" ht="15.2" customHeight="1">
      <c r="A90" s="33"/>
      <c r="B90" s="34"/>
      <c r="C90" s="28" t="s">
        <v>26</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30</v>
      </c>
      <c r="AJ90" s="33"/>
      <c r="AK90" s="33"/>
      <c r="AL90" s="33"/>
      <c r="AM90" s="243" t="str">
        <f>IF(E20="","",E20)</f>
        <v xml:space="preserve"> </v>
      </c>
      <c r="AN90" s="244"/>
      <c r="AO90" s="244"/>
      <c r="AP90" s="244"/>
      <c r="AQ90" s="33"/>
      <c r="AR90" s="34"/>
      <c r="AS90" s="247"/>
      <c r="AT90" s="248"/>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47"/>
      <c r="AT91" s="248"/>
      <c r="AU91" s="59"/>
      <c r="AV91" s="59"/>
      <c r="AW91" s="59"/>
      <c r="AX91" s="59"/>
      <c r="AY91" s="59"/>
      <c r="AZ91" s="59"/>
      <c r="BA91" s="59"/>
      <c r="BB91" s="59"/>
      <c r="BC91" s="59"/>
      <c r="BD91" s="60"/>
      <c r="BE91" s="33"/>
    </row>
    <row r="92" spans="1:91" s="2" customFormat="1" ht="29.25" customHeight="1">
      <c r="A92" s="33"/>
      <c r="B92" s="34"/>
      <c r="C92" s="249" t="s">
        <v>53</v>
      </c>
      <c r="D92" s="250"/>
      <c r="E92" s="250"/>
      <c r="F92" s="250"/>
      <c r="G92" s="250"/>
      <c r="H92" s="61"/>
      <c r="I92" s="251" t="s">
        <v>54</v>
      </c>
      <c r="J92" s="250"/>
      <c r="K92" s="250"/>
      <c r="L92" s="250"/>
      <c r="M92" s="250"/>
      <c r="N92" s="250"/>
      <c r="O92" s="250"/>
      <c r="P92" s="250"/>
      <c r="Q92" s="250"/>
      <c r="R92" s="250"/>
      <c r="S92" s="250"/>
      <c r="T92" s="250"/>
      <c r="U92" s="250"/>
      <c r="V92" s="250"/>
      <c r="W92" s="250"/>
      <c r="X92" s="250"/>
      <c r="Y92" s="250"/>
      <c r="Z92" s="250"/>
      <c r="AA92" s="250"/>
      <c r="AB92" s="250"/>
      <c r="AC92" s="250"/>
      <c r="AD92" s="250"/>
      <c r="AE92" s="250"/>
      <c r="AF92" s="250"/>
      <c r="AG92" s="252" t="s">
        <v>55</v>
      </c>
      <c r="AH92" s="250"/>
      <c r="AI92" s="250"/>
      <c r="AJ92" s="250"/>
      <c r="AK92" s="250"/>
      <c r="AL92" s="250"/>
      <c r="AM92" s="250"/>
      <c r="AN92" s="251" t="s">
        <v>56</v>
      </c>
      <c r="AO92" s="250"/>
      <c r="AP92" s="253"/>
      <c r="AQ92" s="62" t="s">
        <v>57</v>
      </c>
      <c r="AR92" s="34"/>
      <c r="AS92" s="63" t="s">
        <v>58</v>
      </c>
      <c r="AT92" s="64" t="s">
        <v>59</v>
      </c>
      <c r="AU92" s="64" t="s">
        <v>60</v>
      </c>
      <c r="AV92" s="64" t="s">
        <v>61</v>
      </c>
      <c r="AW92" s="64" t="s">
        <v>62</v>
      </c>
      <c r="AX92" s="64" t="s">
        <v>63</v>
      </c>
      <c r="AY92" s="64" t="s">
        <v>64</v>
      </c>
      <c r="AZ92" s="64" t="s">
        <v>65</v>
      </c>
      <c r="BA92" s="64" t="s">
        <v>66</v>
      </c>
      <c r="BB92" s="64" t="s">
        <v>67</v>
      </c>
      <c r="BC92" s="64" t="s">
        <v>68</v>
      </c>
      <c r="BD92" s="65" t="s">
        <v>69</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70</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57">
        <f>ROUND(AG95,2)</f>
        <v>0</v>
      </c>
      <c r="AH94" s="257"/>
      <c r="AI94" s="257"/>
      <c r="AJ94" s="257"/>
      <c r="AK94" s="257"/>
      <c r="AL94" s="257"/>
      <c r="AM94" s="257"/>
      <c r="AN94" s="258">
        <f>SUM(AG94,AT94)</f>
        <v>0</v>
      </c>
      <c r="AO94" s="258"/>
      <c r="AP94" s="258"/>
      <c r="AQ94" s="73" t="s">
        <v>1</v>
      </c>
      <c r="AR94" s="69"/>
      <c r="AS94" s="74">
        <f>ROUND(AS95,2)</f>
        <v>0</v>
      </c>
      <c r="AT94" s="75">
        <f>ROUND(SUM(AV94:AW94),2)</f>
        <v>0</v>
      </c>
      <c r="AU94" s="76">
        <f>ROUND(AU95,5)</f>
        <v>0</v>
      </c>
      <c r="AV94" s="75">
        <f>ROUND(AZ94*L29,2)</f>
        <v>0</v>
      </c>
      <c r="AW94" s="75">
        <f>ROUND(BA94*L30,2)</f>
        <v>0</v>
      </c>
      <c r="AX94" s="75">
        <f>ROUND(BB94*L29,2)</f>
        <v>0</v>
      </c>
      <c r="AY94" s="75">
        <f>ROUND(BC94*L30,2)</f>
        <v>0</v>
      </c>
      <c r="AZ94" s="75">
        <f>ROUND(AZ95,2)</f>
        <v>0</v>
      </c>
      <c r="BA94" s="75">
        <f>ROUND(BA95,2)</f>
        <v>0</v>
      </c>
      <c r="BB94" s="75">
        <f>ROUND(BB95,2)</f>
        <v>0</v>
      </c>
      <c r="BC94" s="75">
        <f>ROUND(BC95,2)</f>
        <v>0</v>
      </c>
      <c r="BD94" s="77">
        <f>ROUND(BD95,2)</f>
        <v>0</v>
      </c>
      <c r="BS94" s="78" t="s">
        <v>71</v>
      </c>
      <c r="BT94" s="78" t="s">
        <v>72</v>
      </c>
      <c r="BU94" s="79" t="s">
        <v>73</v>
      </c>
      <c r="BV94" s="78" t="s">
        <v>74</v>
      </c>
      <c r="BW94" s="78" t="s">
        <v>4</v>
      </c>
      <c r="BX94" s="78" t="s">
        <v>75</v>
      </c>
      <c r="CL94" s="78" t="s">
        <v>1</v>
      </c>
    </row>
    <row r="95" spans="1:91" s="7" customFormat="1" ht="16.5" customHeight="1">
      <c r="A95" s="80" t="s">
        <v>76</v>
      </c>
      <c r="B95" s="81"/>
      <c r="C95" s="82"/>
      <c r="D95" s="256" t="s">
        <v>77</v>
      </c>
      <c r="E95" s="256"/>
      <c r="F95" s="256"/>
      <c r="G95" s="256"/>
      <c r="H95" s="256"/>
      <c r="I95" s="83"/>
      <c r="J95" s="256" t="s">
        <v>78</v>
      </c>
      <c r="K95" s="256"/>
      <c r="L95" s="256"/>
      <c r="M95" s="256"/>
      <c r="N95" s="256"/>
      <c r="O95" s="256"/>
      <c r="P95" s="256"/>
      <c r="Q95" s="256"/>
      <c r="R95" s="256"/>
      <c r="S95" s="256"/>
      <c r="T95" s="256"/>
      <c r="U95" s="256"/>
      <c r="V95" s="256"/>
      <c r="W95" s="256"/>
      <c r="X95" s="256"/>
      <c r="Y95" s="256"/>
      <c r="Z95" s="256"/>
      <c r="AA95" s="256"/>
      <c r="AB95" s="256"/>
      <c r="AC95" s="256"/>
      <c r="AD95" s="256"/>
      <c r="AE95" s="256"/>
      <c r="AF95" s="256"/>
      <c r="AG95" s="254">
        <f>'S0 102 - II etapa'!J30</f>
        <v>0</v>
      </c>
      <c r="AH95" s="255"/>
      <c r="AI95" s="255"/>
      <c r="AJ95" s="255"/>
      <c r="AK95" s="255"/>
      <c r="AL95" s="255"/>
      <c r="AM95" s="255"/>
      <c r="AN95" s="254">
        <f>SUM(AG95,AT95)</f>
        <v>0</v>
      </c>
      <c r="AO95" s="255"/>
      <c r="AP95" s="255"/>
      <c r="AQ95" s="84" t="s">
        <v>79</v>
      </c>
      <c r="AR95" s="81"/>
      <c r="AS95" s="85">
        <v>0</v>
      </c>
      <c r="AT95" s="86">
        <f>ROUND(SUM(AV95:AW95),2)</f>
        <v>0</v>
      </c>
      <c r="AU95" s="87">
        <f>'S0 102 - II etapa'!P133</f>
        <v>0</v>
      </c>
      <c r="AV95" s="86">
        <f>'S0 102 - II etapa'!J33</f>
        <v>0</v>
      </c>
      <c r="AW95" s="86">
        <f>'S0 102 - II etapa'!J34</f>
        <v>0</v>
      </c>
      <c r="AX95" s="86">
        <f>'S0 102 - II etapa'!J35</f>
        <v>0</v>
      </c>
      <c r="AY95" s="86">
        <f>'S0 102 - II etapa'!J36</f>
        <v>0</v>
      </c>
      <c r="AZ95" s="86">
        <f>'S0 102 - II etapa'!F33</f>
        <v>0</v>
      </c>
      <c r="BA95" s="86">
        <f>'S0 102 - II etapa'!F34</f>
        <v>0</v>
      </c>
      <c r="BB95" s="86">
        <f>'S0 102 - II etapa'!F35</f>
        <v>0</v>
      </c>
      <c r="BC95" s="86">
        <f>'S0 102 - II etapa'!F36</f>
        <v>0</v>
      </c>
      <c r="BD95" s="88">
        <f>'S0 102 - II etapa'!F37</f>
        <v>0</v>
      </c>
      <c r="BT95" s="89" t="s">
        <v>80</v>
      </c>
      <c r="BV95" s="89" t="s">
        <v>74</v>
      </c>
      <c r="BW95" s="89" t="s">
        <v>81</v>
      </c>
      <c r="BX95" s="89" t="s">
        <v>4</v>
      </c>
      <c r="CL95" s="89" t="s">
        <v>1</v>
      </c>
      <c r="CM95" s="89" t="s">
        <v>82</v>
      </c>
    </row>
    <row r="96" spans="1:91" s="2" customFormat="1" ht="30" customHeight="1">
      <c r="A96" s="33"/>
      <c r="B96" s="34"/>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4"/>
      <c r="AS96" s="33"/>
      <c r="AT96" s="33"/>
      <c r="AU96" s="33"/>
      <c r="AV96" s="33"/>
      <c r="AW96" s="33"/>
      <c r="AX96" s="33"/>
      <c r="AY96" s="33"/>
      <c r="AZ96" s="33"/>
      <c r="BA96" s="33"/>
      <c r="BB96" s="33"/>
      <c r="BC96" s="33"/>
      <c r="BD96" s="33"/>
      <c r="BE96" s="33"/>
    </row>
    <row r="97" spans="1:57" s="2" customFormat="1" ht="6.95" customHeight="1">
      <c r="A97" s="33"/>
      <c r="B97" s="48"/>
      <c r="C97" s="49"/>
      <c r="D97" s="49"/>
      <c r="E97" s="49"/>
      <c r="F97" s="49"/>
      <c r="G97" s="49"/>
      <c r="H97" s="49"/>
      <c r="I97" s="49"/>
      <c r="J97" s="49"/>
      <c r="K97" s="49"/>
      <c r="L97" s="49"/>
      <c r="M97" s="49"/>
      <c r="N97" s="49"/>
      <c r="O97" s="49"/>
      <c r="P97" s="49"/>
      <c r="Q97" s="49"/>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34"/>
      <c r="AS97" s="33"/>
      <c r="AT97" s="33"/>
      <c r="AU97" s="33"/>
      <c r="AV97" s="33"/>
      <c r="AW97" s="33"/>
      <c r="AX97" s="33"/>
      <c r="AY97" s="33"/>
      <c r="AZ97" s="33"/>
      <c r="BA97" s="33"/>
      <c r="BB97" s="33"/>
      <c r="BC97" s="33"/>
      <c r="BD97" s="33"/>
      <c r="BE97" s="33"/>
    </row>
  </sheetData>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0 102 - II etapa'!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733"/>
  <sheetViews>
    <sheetView showGridLines="0" topLeftCell="A67" zoomScale="80" zoomScaleNormal="80" workbookViewId="0">
      <selection activeCell="Z133" sqref="Z133"/>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90"/>
      <c r="L2" s="259" t="s">
        <v>5</v>
      </c>
      <c r="M2" s="225"/>
      <c r="N2" s="225"/>
      <c r="O2" s="225"/>
      <c r="P2" s="225"/>
      <c r="Q2" s="225"/>
      <c r="R2" s="225"/>
      <c r="S2" s="225"/>
      <c r="T2" s="225"/>
      <c r="U2" s="225"/>
      <c r="V2" s="225"/>
      <c r="AT2" s="18" t="s">
        <v>81</v>
      </c>
      <c r="AZ2" s="91" t="s">
        <v>83</v>
      </c>
      <c r="BA2" s="91" t="s">
        <v>1</v>
      </c>
      <c r="BB2" s="91" t="s">
        <v>1</v>
      </c>
      <c r="BC2" s="91" t="s">
        <v>84</v>
      </c>
      <c r="BD2" s="91" t="s">
        <v>82</v>
      </c>
    </row>
    <row r="3" spans="1:56" s="1" customFormat="1" ht="6.95" customHeight="1">
      <c r="B3" s="19"/>
      <c r="C3" s="20"/>
      <c r="D3" s="20"/>
      <c r="E3" s="20"/>
      <c r="F3" s="20"/>
      <c r="G3" s="20"/>
      <c r="H3" s="20"/>
      <c r="I3" s="92"/>
      <c r="J3" s="20"/>
      <c r="K3" s="20"/>
      <c r="L3" s="21"/>
      <c r="AT3" s="18" t="s">
        <v>82</v>
      </c>
      <c r="AZ3" s="91" t="s">
        <v>85</v>
      </c>
      <c r="BA3" s="91" t="s">
        <v>1</v>
      </c>
      <c r="BB3" s="91" t="s">
        <v>1</v>
      </c>
      <c r="BC3" s="91" t="s">
        <v>86</v>
      </c>
      <c r="BD3" s="91" t="s">
        <v>82</v>
      </c>
    </row>
    <row r="4" spans="1:56" s="1" customFormat="1" ht="24.95" customHeight="1">
      <c r="B4" s="21"/>
      <c r="D4" s="22" t="s">
        <v>87</v>
      </c>
      <c r="I4" s="90"/>
      <c r="L4" s="21"/>
      <c r="M4" s="93" t="s">
        <v>10</v>
      </c>
      <c r="AT4" s="18" t="s">
        <v>3</v>
      </c>
      <c r="AZ4" s="91" t="s">
        <v>88</v>
      </c>
      <c r="BA4" s="91" t="s">
        <v>1</v>
      </c>
      <c r="BB4" s="91" t="s">
        <v>1</v>
      </c>
      <c r="BC4" s="91" t="s">
        <v>89</v>
      </c>
      <c r="BD4" s="91" t="s">
        <v>82</v>
      </c>
    </row>
    <row r="5" spans="1:56" s="1" customFormat="1" ht="6.95" customHeight="1">
      <c r="B5" s="21"/>
      <c r="I5" s="90"/>
      <c r="L5" s="21"/>
      <c r="AZ5" s="91" t="s">
        <v>90</v>
      </c>
      <c r="BA5" s="91" t="s">
        <v>1</v>
      </c>
      <c r="BB5" s="91" t="s">
        <v>1</v>
      </c>
      <c r="BC5" s="91" t="s">
        <v>91</v>
      </c>
      <c r="BD5" s="91" t="s">
        <v>82</v>
      </c>
    </row>
    <row r="6" spans="1:56" s="1" customFormat="1" ht="12" customHeight="1">
      <c r="B6" s="21"/>
      <c r="D6" s="28" t="s">
        <v>16</v>
      </c>
      <c r="I6" s="90"/>
      <c r="L6" s="21"/>
      <c r="AZ6" s="91" t="s">
        <v>92</v>
      </c>
      <c r="BA6" s="91" t="s">
        <v>1</v>
      </c>
      <c r="BB6" s="91" t="s">
        <v>1</v>
      </c>
      <c r="BC6" s="91" t="s">
        <v>93</v>
      </c>
      <c r="BD6" s="91" t="s">
        <v>82</v>
      </c>
    </row>
    <row r="7" spans="1:56" s="1" customFormat="1" ht="16.5" customHeight="1">
      <c r="B7" s="21"/>
      <c r="E7" s="260" t="str">
        <f>'Rekapitulace stavby'!K6</f>
        <v xml:space="preserve">Rekonstrukce veřejného prostranství ulice Mikulášská </v>
      </c>
      <c r="F7" s="261"/>
      <c r="G7" s="261"/>
      <c r="H7" s="261"/>
      <c r="I7" s="90"/>
      <c r="L7" s="21"/>
      <c r="AZ7" s="91" t="s">
        <v>94</v>
      </c>
      <c r="BA7" s="91" t="s">
        <v>1</v>
      </c>
      <c r="BB7" s="91" t="s">
        <v>1</v>
      </c>
      <c r="BC7" s="91" t="s">
        <v>95</v>
      </c>
      <c r="BD7" s="91" t="s">
        <v>82</v>
      </c>
    </row>
    <row r="8" spans="1:56" s="2" customFormat="1" ht="12" customHeight="1">
      <c r="A8" s="33"/>
      <c r="B8" s="34"/>
      <c r="C8" s="33"/>
      <c r="D8" s="28" t="s">
        <v>96</v>
      </c>
      <c r="E8" s="33"/>
      <c r="F8" s="33"/>
      <c r="G8" s="33"/>
      <c r="H8" s="33"/>
      <c r="I8" s="94"/>
      <c r="J8" s="33"/>
      <c r="K8" s="33"/>
      <c r="L8" s="43"/>
      <c r="S8" s="33"/>
      <c r="T8" s="33"/>
      <c r="U8" s="33"/>
      <c r="V8" s="33"/>
      <c r="W8" s="33"/>
      <c r="X8" s="33"/>
      <c r="Y8" s="33"/>
      <c r="Z8" s="33"/>
      <c r="AA8" s="33"/>
      <c r="AB8" s="33"/>
      <c r="AC8" s="33"/>
      <c r="AD8" s="33"/>
      <c r="AE8" s="33"/>
      <c r="AZ8" s="91" t="s">
        <v>97</v>
      </c>
      <c r="BA8" s="91" t="s">
        <v>1</v>
      </c>
      <c r="BB8" s="91" t="s">
        <v>1</v>
      </c>
      <c r="BC8" s="91" t="s">
        <v>98</v>
      </c>
      <c r="BD8" s="91" t="s">
        <v>99</v>
      </c>
    </row>
    <row r="9" spans="1:56" s="2" customFormat="1" ht="16.5" customHeight="1">
      <c r="A9" s="33"/>
      <c r="B9" s="34"/>
      <c r="C9" s="33"/>
      <c r="D9" s="33"/>
      <c r="E9" s="240" t="s">
        <v>100</v>
      </c>
      <c r="F9" s="262"/>
      <c r="G9" s="262"/>
      <c r="H9" s="262"/>
      <c r="I9" s="94"/>
      <c r="J9" s="33"/>
      <c r="K9" s="33"/>
      <c r="L9" s="43"/>
      <c r="S9" s="33"/>
      <c r="T9" s="33"/>
      <c r="U9" s="33"/>
      <c r="V9" s="33"/>
      <c r="W9" s="33"/>
      <c r="X9" s="33"/>
      <c r="Y9" s="33"/>
      <c r="Z9" s="33"/>
      <c r="AA9" s="33"/>
      <c r="AB9" s="33"/>
      <c r="AC9" s="33"/>
      <c r="AD9" s="33"/>
      <c r="AE9" s="33"/>
      <c r="AZ9" s="91" t="s">
        <v>101</v>
      </c>
      <c r="BA9" s="91" t="s">
        <v>1</v>
      </c>
      <c r="BB9" s="91" t="s">
        <v>1</v>
      </c>
      <c r="BC9" s="91" t="s">
        <v>102</v>
      </c>
      <c r="BD9" s="91" t="s">
        <v>82</v>
      </c>
    </row>
    <row r="10" spans="1:56" s="2" customFormat="1" ht="11.25">
      <c r="A10" s="33"/>
      <c r="B10" s="34"/>
      <c r="C10" s="33"/>
      <c r="D10" s="33"/>
      <c r="E10" s="33"/>
      <c r="F10" s="33"/>
      <c r="G10" s="33"/>
      <c r="H10" s="33"/>
      <c r="I10" s="94"/>
      <c r="J10" s="33"/>
      <c r="K10" s="33"/>
      <c r="L10" s="43"/>
      <c r="S10" s="33"/>
      <c r="T10" s="33"/>
      <c r="U10" s="33"/>
      <c r="V10" s="33"/>
      <c r="W10" s="33"/>
      <c r="X10" s="33"/>
      <c r="Y10" s="33"/>
      <c r="Z10" s="33"/>
      <c r="AA10" s="33"/>
      <c r="AB10" s="33"/>
      <c r="AC10" s="33"/>
      <c r="AD10" s="33"/>
      <c r="AE10" s="33"/>
      <c r="AZ10" s="91" t="s">
        <v>103</v>
      </c>
      <c r="BA10" s="91" t="s">
        <v>1</v>
      </c>
      <c r="BB10" s="91" t="s">
        <v>1</v>
      </c>
      <c r="BC10" s="91" t="s">
        <v>104</v>
      </c>
      <c r="BD10" s="91" t="s">
        <v>82</v>
      </c>
    </row>
    <row r="11" spans="1:56" s="2" customFormat="1" ht="12" customHeight="1">
      <c r="A11" s="33"/>
      <c r="B11" s="34"/>
      <c r="C11" s="33"/>
      <c r="D11" s="28" t="s">
        <v>17</v>
      </c>
      <c r="E11" s="33"/>
      <c r="F11" s="26" t="s">
        <v>1</v>
      </c>
      <c r="G11" s="33"/>
      <c r="H11" s="33"/>
      <c r="I11" s="95" t="s">
        <v>18</v>
      </c>
      <c r="J11" s="26" t="s">
        <v>1</v>
      </c>
      <c r="K11" s="33"/>
      <c r="L11" s="43"/>
      <c r="S11" s="33"/>
      <c r="T11" s="33"/>
      <c r="U11" s="33"/>
      <c r="V11" s="33"/>
      <c r="W11" s="33"/>
      <c r="X11" s="33"/>
      <c r="Y11" s="33"/>
      <c r="Z11" s="33"/>
      <c r="AA11" s="33"/>
      <c r="AB11" s="33"/>
      <c r="AC11" s="33"/>
      <c r="AD11" s="33"/>
      <c r="AE11" s="33"/>
    </row>
    <row r="12" spans="1:56" s="2" customFormat="1" ht="12" customHeight="1">
      <c r="A12" s="33"/>
      <c r="B12" s="34"/>
      <c r="C12" s="33"/>
      <c r="D12" s="28" t="s">
        <v>19</v>
      </c>
      <c r="E12" s="33"/>
      <c r="F12" s="26" t="s">
        <v>20</v>
      </c>
      <c r="G12" s="33"/>
      <c r="H12" s="33"/>
      <c r="I12" s="95" t="s">
        <v>21</v>
      </c>
      <c r="J12" s="56" t="str">
        <f>'Rekapitulace stavby'!AN8</f>
        <v>17. 12. 2020</v>
      </c>
      <c r="K12" s="33"/>
      <c r="L12" s="43"/>
      <c r="S12" s="33"/>
      <c r="T12" s="33"/>
      <c r="U12" s="33"/>
      <c r="V12" s="33"/>
      <c r="W12" s="33"/>
      <c r="X12" s="33"/>
      <c r="Y12" s="33"/>
      <c r="Z12" s="33"/>
      <c r="AA12" s="33"/>
      <c r="AB12" s="33"/>
      <c r="AC12" s="33"/>
      <c r="AD12" s="33"/>
      <c r="AE12" s="33"/>
    </row>
    <row r="13" spans="1:56" s="2" customFormat="1" ht="10.9" customHeight="1">
      <c r="A13" s="33"/>
      <c r="B13" s="34"/>
      <c r="C13" s="33"/>
      <c r="D13" s="33"/>
      <c r="E13" s="33"/>
      <c r="F13" s="33"/>
      <c r="G13" s="33"/>
      <c r="H13" s="33"/>
      <c r="I13" s="94"/>
      <c r="J13" s="33"/>
      <c r="K13" s="33"/>
      <c r="L13" s="43"/>
      <c r="S13" s="33"/>
      <c r="T13" s="33"/>
      <c r="U13" s="33"/>
      <c r="V13" s="33"/>
      <c r="W13" s="33"/>
      <c r="X13" s="33"/>
      <c r="Y13" s="33"/>
      <c r="Z13" s="33"/>
      <c r="AA13" s="33"/>
      <c r="AB13" s="33"/>
      <c r="AC13" s="33"/>
      <c r="AD13" s="33"/>
      <c r="AE13" s="33"/>
    </row>
    <row r="14" spans="1:56" s="2" customFormat="1" ht="12" customHeight="1">
      <c r="A14" s="33"/>
      <c r="B14" s="34"/>
      <c r="C14" s="33"/>
      <c r="D14" s="28" t="s">
        <v>23</v>
      </c>
      <c r="E14" s="33"/>
      <c r="F14" s="33"/>
      <c r="G14" s="33"/>
      <c r="H14" s="33"/>
      <c r="I14" s="95" t="s">
        <v>24</v>
      </c>
      <c r="J14" s="26" t="str">
        <f>IF('Rekapitulace stavby'!AN10="","",'Rekapitulace stavby'!AN10)</f>
        <v/>
      </c>
      <c r="K14" s="33"/>
      <c r="L14" s="43"/>
      <c r="S14" s="33"/>
      <c r="T14" s="33"/>
      <c r="U14" s="33"/>
      <c r="V14" s="33"/>
      <c r="W14" s="33"/>
      <c r="X14" s="33"/>
      <c r="Y14" s="33"/>
      <c r="Z14" s="33"/>
      <c r="AA14" s="33"/>
      <c r="AB14" s="33"/>
      <c r="AC14" s="33"/>
      <c r="AD14" s="33"/>
      <c r="AE14" s="33"/>
    </row>
    <row r="15" spans="1:56" s="2" customFormat="1" ht="18" customHeight="1">
      <c r="A15" s="33"/>
      <c r="B15" s="34"/>
      <c r="C15" s="33"/>
      <c r="D15" s="33"/>
      <c r="E15" s="26" t="str">
        <f>IF('Rekapitulace stavby'!E11="","",'Rekapitulace stavby'!E11)</f>
        <v xml:space="preserve"> </v>
      </c>
      <c r="F15" s="33"/>
      <c r="G15" s="33"/>
      <c r="H15" s="33"/>
      <c r="I15" s="95" t="s">
        <v>25</v>
      </c>
      <c r="J15" s="26" t="str">
        <f>IF('Rekapitulace stavby'!AN11="","",'Rekapitulace stavby'!AN11)</f>
        <v/>
      </c>
      <c r="K15" s="33"/>
      <c r="L15" s="43"/>
      <c r="S15" s="33"/>
      <c r="T15" s="33"/>
      <c r="U15" s="33"/>
      <c r="V15" s="33"/>
      <c r="W15" s="33"/>
      <c r="X15" s="33"/>
      <c r="Y15" s="33"/>
      <c r="Z15" s="33"/>
      <c r="AA15" s="33"/>
      <c r="AB15" s="33"/>
      <c r="AC15" s="33"/>
      <c r="AD15" s="33"/>
      <c r="AE15" s="33"/>
    </row>
    <row r="16" spans="1:56" s="2" customFormat="1" ht="6.95" customHeight="1">
      <c r="A16" s="33"/>
      <c r="B16" s="34"/>
      <c r="C16" s="33"/>
      <c r="D16" s="33"/>
      <c r="E16" s="33"/>
      <c r="F16" s="33"/>
      <c r="G16" s="33"/>
      <c r="H16" s="33"/>
      <c r="I16" s="94"/>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26</v>
      </c>
      <c r="E17" s="33"/>
      <c r="F17" s="33"/>
      <c r="G17" s="33"/>
      <c r="H17" s="33"/>
      <c r="I17" s="95" t="s">
        <v>24</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3" t="str">
        <f>'Rekapitulace stavby'!E14</f>
        <v>Vyplň údaj</v>
      </c>
      <c r="F18" s="224"/>
      <c r="G18" s="224"/>
      <c r="H18" s="224"/>
      <c r="I18" s="95" t="s">
        <v>25</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94"/>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28</v>
      </c>
      <c r="E20" s="33"/>
      <c r="F20" s="33"/>
      <c r="G20" s="33"/>
      <c r="H20" s="33"/>
      <c r="I20" s="95" t="s">
        <v>24</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95" t="s">
        <v>25</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94"/>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30</v>
      </c>
      <c r="E23" s="33"/>
      <c r="F23" s="33"/>
      <c r="G23" s="33"/>
      <c r="H23" s="33"/>
      <c r="I23" s="95" t="s">
        <v>24</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95" t="s">
        <v>25</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94"/>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31</v>
      </c>
      <c r="E26" s="33"/>
      <c r="F26" s="33"/>
      <c r="G26" s="33"/>
      <c r="H26" s="33"/>
      <c r="I26" s="94"/>
      <c r="J26" s="33"/>
      <c r="K26" s="33"/>
      <c r="L26" s="43"/>
      <c r="S26" s="33"/>
      <c r="T26" s="33"/>
      <c r="U26" s="33"/>
      <c r="V26" s="33"/>
      <c r="W26" s="33"/>
      <c r="X26" s="33"/>
      <c r="Y26" s="33"/>
      <c r="Z26" s="33"/>
      <c r="AA26" s="33"/>
      <c r="AB26" s="33"/>
      <c r="AC26" s="33"/>
      <c r="AD26" s="33"/>
      <c r="AE26" s="33"/>
    </row>
    <row r="27" spans="1:31" s="8" customFormat="1" ht="16.5" customHeight="1">
      <c r="A27" s="96"/>
      <c r="B27" s="97"/>
      <c r="C27" s="96"/>
      <c r="D27" s="96"/>
      <c r="E27" s="229" t="s">
        <v>1</v>
      </c>
      <c r="F27" s="229"/>
      <c r="G27" s="229"/>
      <c r="H27" s="229"/>
      <c r="I27" s="98"/>
      <c r="J27" s="96"/>
      <c r="K27" s="96"/>
      <c r="L27" s="99"/>
      <c r="S27" s="96"/>
      <c r="T27" s="96"/>
      <c r="U27" s="96"/>
      <c r="V27" s="96"/>
      <c r="W27" s="96"/>
      <c r="X27" s="96"/>
      <c r="Y27" s="96"/>
      <c r="Z27" s="96"/>
      <c r="AA27" s="96"/>
      <c r="AB27" s="96"/>
      <c r="AC27" s="96"/>
      <c r="AD27" s="96"/>
      <c r="AE27" s="96"/>
    </row>
    <row r="28" spans="1:31" s="2" customFormat="1" ht="6.95" customHeight="1">
      <c r="A28" s="33"/>
      <c r="B28" s="34"/>
      <c r="C28" s="33"/>
      <c r="D28" s="33"/>
      <c r="E28" s="33"/>
      <c r="F28" s="33"/>
      <c r="G28" s="33"/>
      <c r="H28" s="33"/>
      <c r="I28" s="94"/>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100"/>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101" t="s">
        <v>32</v>
      </c>
      <c r="E30" s="33"/>
      <c r="F30" s="33"/>
      <c r="G30" s="33"/>
      <c r="H30" s="33"/>
      <c r="I30" s="94"/>
      <c r="J30" s="72">
        <f>ROUND(J133,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0"/>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34</v>
      </c>
      <c r="G32" s="33"/>
      <c r="H32" s="33"/>
      <c r="I32" s="102" t="s">
        <v>33</v>
      </c>
      <c r="J32" s="37" t="s">
        <v>35</v>
      </c>
      <c r="K32" s="33"/>
      <c r="L32" s="43"/>
      <c r="S32" s="33"/>
      <c r="T32" s="33"/>
      <c r="U32" s="33"/>
      <c r="V32" s="33"/>
      <c r="W32" s="33"/>
      <c r="X32" s="33"/>
      <c r="Y32" s="33"/>
      <c r="Z32" s="33"/>
      <c r="AA32" s="33"/>
      <c r="AB32" s="33"/>
      <c r="AC32" s="33"/>
      <c r="AD32" s="33"/>
      <c r="AE32" s="33"/>
    </row>
    <row r="33" spans="1:31" s="2" customFormat="1" ht="14.45" customHeight="1">
      <c r="A33" s="33"/>
      <c r="B33" s="34"/>
      <c r="C33" s="33"/>
      <c r="D33" s="103" t="s">
        <v>36</v>
      </c>
      <c r="E33" s="28" t="s">
        <v>37</v>
      </c>
      <c r="F33" s="104">
        <f>ROUND((SUM(BE133:BE732)),  2)</f>
        <v>0</v>
      </c>
      <c r="G33" s="33"/>
      <c r="H33" s="33"/>
      <c r="I33" s="105">
        <v>0.21</v>
      </c>
      <c r="J33" s="104">
        <f>ROUND(((SUM(BE133:BE732))*I33),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38</v>
      </c>
      <c r="F34" s="104">
        <f>ROUND((SUM(BF133:BF732)),  2)</f>
        <v>0</v>
      </c>
      <c r="G34" s="33"/>
      <c r="H34" s="33"/>
      <c r="I34" s="105">
        <v>0.15</v>
      </c>
      <c r="J34" s="104">
        <f>ROUND(((SUM(BF133:BF732))*I34),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39</v>
      </c>
      <c r="F35" s="104">
        <f>ROUND((SUM(BG133:BG732)),  2)</f>
        <v>0</v>
      </c>
      <c r="G35" s="33"/>
      <c r="H35" s="33"/>
      <c r="I35" s="105">
        <v>0.21</v>
      </c>
      <c r="J35" s="104">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40</v>
      </c>
      <c r="F36" s="104">
        <f>ROUND((SUM(BH133:BH732)),  2)</f>
        <v>0</v>
      </c>
      <c r="G36" s="33"/>
      <c r="H36" s="33"/>
      <c r="I36" s="105">
        <v>0.15</v>
      </c>
      <c r="J36" s="104">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41</v>
      </c>
      <c r="F37" s="104">
        <f>ROUND((SUM(BI133:BI732)),  2)</f>
        <v>0</v>
      </c>
      <c r="G37" s="33"/>
      <c r="H37" s="33"/>
      <c r="I37" s="105">
        <v>0</v>
      </c>
      <c r="J37" s="104">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94"/>
      <c r="J38" s="33"/>
      <c r="K38" s="33"/>
      <c r="L38" s="43"/>
      <c r="S38" s="33"/>
      <c r="T38" s="33"/>
      <c r="U38" s="33"/>
      <c r="V38" s="33"/>
      <c r="W38" s="33"/>
      <c r="X38" s="33"/>
      <c r="Y38" s="33"/>
      <c r="Z38" s="33"/>
      <c r="AA38" s="33"/>
      <c r="AB38" s="33"/>
      <c r="AC38" s="33"/>
      <c r="AD38" s="33"/>
      <c r="AE38" s="33"/>
    </row>
    <row r="39" spans="1:31" s="2" customFormat="1" ht="25.35" customHeight="1">
      <c r="A39" s="33"/>
      <c r="B39" s="34"/>
      <c r="C39" s="106"/>
      <c r="D39" s="107" t="s">
        <v>42</v>
      </c>
      <c r="E39" s="61"/>
      <c r="F39" s="61"/>
      <c r="G39" s="108" t="s">
        <v>43</v>
      </c>
      <c r="H39" s="109" t="s">
        <v>44</v>
      </c>
      <c r="I39" s="110"/>
      <c r="J39" s="111">
        <f>SUM(J30:J37)</f>
        <v>0</v>
      </c>
      <c r="K39" s="112"/>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94"/>
      <c r="J40" s="33"/>
      <c r="K40" s="33"/>
      <c r="L40" s="43"/>
      <c r="S40" s="33"/>
      <c r="T40" s="33"/>
      <c r="U40" s="33"/>
      <c r="V40" s="33"/>
      <c r="W40" s="33"/>
      <c r="X40" s="33"/>
      <c r="Y40" s="33"/>
      <c r="Z40" s="33"/>
      <c r="AA40" s="33"/>
      <c r="AB40" s="33"/>
      <c r="AC40" s="33"/>
      <c r="AD40" s="33"/>
      <c r="AE40" s="33"/>
    </row>
    <row r="41" spans="1:31" s="1" customFormat="1" ht="14.45" customHeight="1">
      <c r="B41" s="21"/>
      <c r="I41" s="90"/>
      <c r="L41" s="21"/>
    </row>
    <row r="42" spans="1:31" s="1" customFormat="1" ht="14.45" customHeight="1">
      <c r="B42" s="21"/>
      <c r="I42" s="90"/>
      <c r="L42" s="21"/>
    </row>
    <row r="43" spans="1:31" s="1" customFormat="1" ht="14.45" customHeight="1">
      <c r="B43" s="21"/>
      <c r="I43" s="90"/>
      <c r="L43" s="21"/>
    </row>
    <row r="44" spans="1:31" s="1" customFormat="1" ht="14.45" customHeight="1">
      <c r="B44" s="21"/>
      <c r="I44" s="90"/>
      <c r="L44" s="21"/>
    </row>
    <row r="45" spans="1:31" s="1" customFormat="1" ht="14.45" customHeight="1">
      <c r="B45" s="21"/>
      <c r="I45" s="90"/>
      <c r="L45" s="21"/>
    </row>
    <row r="46" spans="1:31" s="1" customFormat="1" ht="14.45" customHeight="1">
      <c r="B46" s="21"/>
      <c r="I46" s="90"/>
      <c r="L46" s="21"/>
    </row>
    <row r="47" spans="1:31" s="1" customFormat="1" ht="14.45" customHeight="1">
      <c r="B47" s="21"/>
      <c r="I47" s="90"/>
      <c r="L47" s="21"/>
    </row>
    <row r="48" spans="1:31" s="1" customFormat="1" ht="14.45" customHeight="1">
      <c r="B48" s="21"/>
      <c r="I48" s="90"/>
      <c r="L48" s="21"/>
    </row>
    <row r="49" spans="1:31" s="1" customFormat="1" ht="14.45" customHeight="1">
      <c r="B49" s="21"/>
      <c r="I49" s="90"/>
      <c r="L49" s="21"/>
    </row>
    <row r="50" spans="1:31" s="2" customFormat="1" ht="14.45" customHeight="1">
      <c r="B50" s="43"/>
      <c r="D50" s="44" t="s">
        <v>45</v>
      </c>
      <c r="E50" s="45"/>
      <c r="F50" s="45"/>
      <c r="G50" s="44" t="s">
        <v>46</v>
      </c>
      <c r="H50" s="45"/>
      <c r="I50" s="113"/>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47</v>
      </c>
      <c r="E61" s="36"/>
      <c r="F61" s="114" t="s">
        <v>48</v>
      </c>
      <c r="G61" s="46" t="s">
        <v>47</v>
      </c>
      <c r="H61" s="36"/>
      <c r="I61" s="115"/>
      <c r="J61" s="116" t="s">
        <v>48</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49</v>
      </c>
      <c r="E65" s="47"/>
      <c r="F65" s="47"/>
      <c r="G65" s="44" t="s">
        <v>50</v>
      </c>
      <c r="H65" s="47"/>
      <c r="I65" s="11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47</v>
      </c>
      <c r="E76" s="36"/>
      <c r="F76" s="114" t="s">
        <v>48</v>
      </c>
      <c r="G76" s="46" t="s">
        <v>47</v>
      </c>
      <c r="H76" s="36"/>
      <c r="I76" s="115"/>
      <c r="J76" s="116" t="s">
        <v>48</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18"/>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119"/>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105</v>
      </c>
      <c r="D82" s="33"/>
      <c r="E82" s="33"/>
      <c r="F82" s="33"/>
      <c r="G82" s="33"/>
      <c r="H82" s="33"/>
      <c r="I82" s="94"/>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94"/>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94"/>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0" t="str">
        <f>E7</f>
        <v xml:space="preserve">Rekonstrukce veřejného prostranství ulice Mikulášská </v>
      </c>
      <c r="F85" s="261"/>
      <c r="G85" s="261"/>
      <c r="H85" s="261"/>
      <c r="I85" s="94"/>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96</v>
      </c>
      <c r="D86" s="33"/>
      <c r="E86" s="33"/>
      <c r="F86" s="33"/>
      <c r="G86" s="33"/>
      <c r="H86" s="33"/>
      <c r="I86" s="94"/>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40" t="str">
        <f>E9</f>
        <v>S0 102 - II etapa</v>
      </c>
      <c r="F87" s="262"/>
      <c r="G87" s="262"/>
      <c r="H87" s="262"/>
      <c r="I87" s="94"/>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94"/>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19</v>
      </c>
      <c r="D89" s="33"/>
      <c r="E89" s="33"/>
      <c r="F89" s="26" t="str">
        <f>F12</f>
        <v xml:space="preserve"> </v>
      </c>
      <c r="G89" s="33"/>
      <c r="H89" s="33"/>
      <c r="I89" s="95" t="s">
        <v>21</v>
      </c>
      <c r="J89" s="56" t="str">
        <f>IF(J12="","",J12)</f>
        <v>17. 12. 2020</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94"/>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23</v>
      </c>
      <c r="D91" s="33"/>
      <c r="E91" s="33"/>
      <c r="F91" s="26" t="str">
        <f>E15</f>
        <v xml:space="preserve"> </v>
      </c>
      <c r="G91" s="33"/>
      <c r="H91" s="33"/>
      <c r="I91" s="95" t="s">
        <v>28</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26</v>
      </c>
      <c r="D92" s="33"/>
      <c r="E92" s="33"/>
      <c r="F92" s="26" t="str">
        <f>IF(E18="","",E18)</f>
        <v>Vyplň údaj</v>
      </c>
      <c r="G92" s="33"/>
      <c r="H92" s="33"/>
      <c r="I92" s="95" t="s">
        <v>30</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94"/>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20" t="s">
        <v>106</v>
      </c>
      <c r="D94" s="106"/>
      <c r="E94" s="106"/>
      <c r="F94" s="106"/>
      <c r="G94" s="106"/>
      <c r="H94" s="106"/>
      <c r="I94" s="121"/>
      <c r="J94" s="122" t="s">
        <v>107</v>
      </c>
      <c r="K94" s="106"/>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94"/>
      <c r="J95" s="33"/>
      <c r="K95" s="33"/>
      <c r="L95" s="43"/>
      <c r="S95" s="33"/>
      <c r="T95" s="33"/>
      <c r="U95" s="33"/>
      <c r="V95" s="33"/>
      <c r="W95" s="33"/>
      <c r="X95" s="33"/>
      <c r="Y95" s="33"/>
      <c r="Z95" s="33"/>
      <c r="AA95" s="33"/>
      <c r="AB95" s="33"/>
      <c r="AC95" s="33"/>
      <c r="AD95" s="33"/>
      <c r="AE95" s="33"/>
    </row>
    <row r="96" spans="1:47" s="2" customFormat="1" ht="22.9" hidden="1" customHeight="1">
      <c r="A96" s="33"/>
      <c r="B96" s="34"/>
      <c r="C96" s="123" t="s">
        <v>108</v>
      </c>
      <c r="D96" s="33"/>
      <c r="E96" s="33"/>
      <c r="F96" s="33"/>
      <c r="G96" s="33"/>
      <c r="H96" s="33"/>
      <c r="I96" s="94"/>
      <c r="J96" s="72">
        <f>J133</f>
        <v>0</v>
      </c>
      <c r="K96" s="33"/>
      <c r="L96" s="43"/>
      <c r="S96" s="33"/>
      <c r="T96" s="33"/>
      <c r="U96" s="33"/>
      <c r="V96" s="33"/>
      <c r="W96" s="33"/>
      <c r="X96" s="33"/>
      <c r="Y96" s="33"/>
      <c r="Z96" s="33"/>
      <c r="AA96" s="33"/>
      <c r="AB96" s="33"/>
      <c r="AC96" s="33"/>
      <c r="AD96" s="33"/>
      <c r="AE96" s="33"/>
      <c r="AU96" s="18" t="s">
        <v>109</v>
      </c>
    </row>
    <row r="97" spans="2:12" s="9" customFormat="1" ht="24.95" hidden="1" customHeight="1">
      <c r="B97" s="124"/>
      <c r="D97" s="125" t="s">
        <v>110</v>
      </c>
      <c r="E97" s="126"/>
      <c r="F97" s="126"/>
      <c r="G97" s="126"/>
      <c r="H97" s="126"/>
      <c r="I97" s="127"/>
      <c r="J97" s="128">
        <f>J134</f>
        <v>0</v>
      </c>
      <c r="L97" s="124"/>
    </row>
    <row r="98" spans="2:12" s="10" customFormat="1" ht="19.899999999999999" hidden="1" customHeight="1">
      <c r="B98" s="129"/>
      <c r="D98" s="130" t="s">
        <v>111</v>
      </c>
      <c r="E98" s="131"/>
      <c r="F98" s="131"/>
      <c r="G98" s="131"/>
      <c r="H98" s="131"/>
      <c r="I98" s="132"/>
      <c r="J98" s="133">
        <f>J135</f>
        <v>0</v>
      </c>
      <c r="L98" s="129"/>
    </row>
    <row r="99" spans="2:12" s="10" customFormat="1" ht="19.899999999999999" hidden="1" customHeight="1">
      <c r="B99" s="129"/>
      <c r="D99" s="130" t="s">
        <v>112</v>
      </c>
      <c r="E99" s="131"/>
      <c r="F99" s="131"/>
      <c r="G99" s="131"/>
      <c r="H99" s="131"/>
      <c r="I99" s="132"/>
      <c r="J99" s="133">
        <f>J263</f>
        <v>0</v>
      </c>
      <c r="L99" s="129"/>
    </row>
    <row r="100" spans="2:12" s="10" customFormat="1" ht="19.899999999999999" hidden="1" customHeight="1">
      <c r="B100" s="129"/>
      <c r="D100" s="130" t="s">
        <v>113</v>
      </c>
      <c r="E100" s="131"/>
      <c r="F100" s="131"/>
      <c r="G100" s="131"/>
      <c r="H100" s="131"/>
      <c r="I100" s="132"/>
      <c r="J100" s="133">
        <f>J271</f>
        <v>0</v>
      </c>
      <c r="L100" s="129"/>
    </row>
    <row r="101" spans="2:12" s="10" customFormat="1" ht="19.899999999999999" hidden="1" customHeight="1">
      <c r="B101" s="129"/>
      <c r="D101" s="130" t="s">
        <v>114</v>
      </c>
      <c r="E101" s="131"/>
      <c r="F101" s="131"/>
      <c r="G101" s="131"/>
      <c r="H101" s="131"/>
      <c r="I101" s="132"/>
      <c r="J101" s="133">
        <f>J407</f>
        <v>0</v>
      </c>
      <c r="L101" s="129"/>
    </row>
    <row r="102" spans="2:12" s="10" customFormat="1" ht="19.899999999999999" hidden="1" customHeight="1">
      <c r="B102" s="129"/>
      <c r="D102" s="130" t="s">
        <v>115</v>
      </c>
      <c r="E102" s="131"/>
      <c r="F102" s="131"/>
      <c r="G102" s="131"/>
      <c r="H102" s="131"/>
      <c r="I102" s="132"/>
      <c r="J102" s="133">
        <f>J463</f>
        <v>0</v>
      </c>
      <c r="L102" s="129"/>
    </row>
    <row r="103" spans="2:12" s="10" customFormat="1" ht="14.85" hidden="1" customHeight="1">
      <c r="B103" s="129"/>
      <c r="D103" s="130" t="s">
        <v>116</v>
      </c>
      <c r="E103" s="131"/>
      <c r="F103" s="131"/>
      <c r="G103" s="131"/>
      <c r="H103" s="131"/>
      <c r="I103" s="132"/>
      <c r="J103" s="133">
        <f>J579</f>
        <v>0</v>
      </c>
      <c r="L103" s="129"/>
    </row>
    <row r="104" spans="2:12" s="10" customFormat="1" ht="19.899999999999999" hidden="1" customHeight="1">
      <c r="B104" s="129"/>
      <c r="D104" s="130" t="s">
        <v>117</v>
      </c>
      <c r="E104" s="131"/>
      <c r="F104" s="131"/>
      <c r="G104" s="131"/>
      <c r="H104" s="131"/>
      <c r="I104" s="132"/>
      <c r="J104" s="133">
        <f>J631</f>
        <v>0</v>
      </c>
      <c r="L104" s="129"/>
    </row>
    <row r="105" spans="2:12" s="10" customFormat="1" ht="19.899999999999999" hidden="1" customHeight="1">
      <c r="B105" s="129"/>
      <c r="D105" s="130" t="s">
        <v>118</v>
      </c>
      <c r="E105" s="131"/>
      <c r="F105" s="131"/>
      <c r="G105" s="131"/>
      <c r="H105" s="131"/>
      <c r="I105" s="132"/>
      <c r="J105" s="133">
        <f>J670</f>
        <v>0</v>
      </c>
      <c r="L105" s="129"/>
    </row>
    <row r="106" spans="2:12" s="9" customFormat="1" ht="24.95" hidden="1" customHeight="1">
      <c r="B106" s="124"/>
      <c r="D106" s="125" t="s">
        <v>119</v>
      </c>
      <c r="E106" s="126"/>
      <c r="F106" s="126"/>
      <c r="G106" s="126"/>
      <c r="H106" s="126"/>
      <c r="I106" s="127"/>
      <c r="J106" s="128">
        <f>J677</f>
        <v>0</v>
      </c>
      <c r="L106" s="124"/>
    </row>
    <row r="107" spans="2:12" s="10" customFormat="1" ht="19.899999999999999" hidden="1" customHeight="1">
      <c r="B107" s="129"/>
      <c r="D107" s="130" t="s">
        <v>120</v>
      </c>
      <c r="E107" s="131"/>
      <c r="F107" s="131"/>
      <c r="G107" s="131"/>
      <c r="H107" s="131"/>
      <c r="I107" s="132"/>
      <c r="J107" s="133">
        <f>J678</f>
        <v>0</v>
      </c>
      <c r="L107" s="129"/>
    </row>
    <row r="108" spans="2:12" s="9" customFormat="1" ht="24.95" hidden="1" customHeight="1">
      <c r="B108" s="124"/>
      <c r="D108" s="125" t="s">
        <v>121</v>
      </c>
      <c r="E108" s="126"/>
      <c r="F108" s="126"/>
      <c r="G108" s="126"/>
      <c r="H108" s="126"/>
      <c r="I108" s="127"/>
      <c r="J108" s="128">
        <f>J683</f>
        <v>0</v>
      </c>
      <c r="L108" s="124"/>
    </row>
    <row r="109" spans="2:12" s="10" customFormat="1" ht="19.899999999999999" hidden="1" customHeight="1">
      <c r="B109" s="129"/>
      <c r="D109" s="130" t="s">
        <v>122</v>
      </c>
      <c r="E109" s="131"/>
      <c r="F109" s="131"/>
      <c r="G109" s="131"/>
      <c r="H109" s="131"/>
      <c r="I109" s="132"/>
      <c r="J109" s="133">
        <f>J684</f>
        <v>0</v>
      </c>
      <c r="L109" s="129"/>
    </row>
    <row r="110" spans="2:12" s="10" customFormat="1" ht="19.899999999999999" hidden="1" customHeight="1">
      <c r="B110" s="129"/>
      <c r="D110" s="130" t="s">
        <v>123</v>
      </c>
      <c r="E110" s="131"/>
      <c r="F110" s="131"/>
      <c r="G110" s="131"/>
      <c r="H110" s="131"/>
      <c r="I110" s="132"/>
      <c r="J110" s="133">
        <f>J692</f>
        <v>0</v>
      </c>
      <c r="L110" s="129"/>
    </row>
    <row r="111" spans="2:12" s="10" customFormat="1" ht="19.899999999999999" hidden="1" customHeight="1">
      <c r="B111" s="129"/>
      <c r="D111" s="130" t="s">
        <v>124</v>
      </c>
      <c r="E111" s="131"/>
      <c r="F111" s="131"/>
      <c r="G111" s="131"/>
      <c r="H111" s="131"/>
      <c r="I111" s="132"/>
      <c r="J111" s="133">
        <f>J702</f>
        <v>0</v>
      </c>
      <c r="L111" s="129"/>
    </row>
    <row r="112" spans="2:12" s="10" customFormat="1" ht="19.899999999999999" hidden="1" customHeight="1">
      <c r="B112" s="129"/>
      <c r="D112" s="130" t="s">
        <v>125</v>
      </c>
      <c r="E112" s="131"/>
      <c r="F112" s="131"/>
      <c r="G112" s="131"/>
      <c r="H112" s="131"/>
      <c r="I112" s="132"/>
      <c r="J112" s="133">
        <f>J712</f>
        <v>0</v>
      </c>
      <c r="L112" s="129"/>
    </row>
    <row r="113" spans="1:31" s="10" customFormat="1" ht="19.899999999999999" hidden="1" customHeight="1">
      <c r="B113" s="129"/>
      <c r="D113" s="130" t="s">
        <v>126</v>
      </c>
      <c r="E113" s="131"/>
      <c r="F113" s="131"/>
      <c r="G113" s="131"/>
      <c r="H113" s="131"/>
      <c r="I113" s="132"/>
      <c r="J113" s="133">
        <f>J720</f>
        <v>0</v>
      </c>
      <c r="L113" s="129"/>
    </row>
    <row r="114" spans="1:31" s="2" customFormat="1" ht="21.75" hidden="1" customHeight="1">
      <c r="A114" s="33"/>
      <c r="B114" s="34"/>
      <c r="C114" s="33"/>
      <c r="D114" s="33"/>
      <c r="E114" s="33"/>
      <c r="F114" s="33"/>
      <c r="G114" s="33"/>
      <c r="H114" s="33"/>
      <c r="I114" s="94"/>
      <c r="J114" s="33"/>
      <c r="K114" s="33"/>
      <c r="L114" s="43"/>
      <c r="S114" s="33"/>
      <c r="T114" s="33"/>
      <c r="U114" s="33"/>
      <c r="V114" s="33"/>
      <c r="W114" s="33"/>
      <c r="X114" s="33"/>
      <c r="Y114" s="33"/>
      <c r="Z114" s="33"/>
      <c r="AA114" s="33"/>
      <c r="AB114" s="33"/>
      <c r="AC114" s="33"/>
      <c r="AD114" s="33"/>
      <c r="AE114" s="33"/>
    </row>
    <row r="115" spans="1:31" s="2" customFormat="1" ht="6.95" hidden="1" customHeight="1">
      <c r="A115" s="33"/>
      <c r="B115" s="48"/>
      <c r="C115" s="49"/>
      <c r="D115" s="49"/>
      <c r="E115" s="49"/>
      <c r="F115" s="49"/>
      <c r="G115" s="49"/>
      <c r="H115" s="49"/>
      <c r="I115" s="118"/>
      <c r="J115" s="49"/>
      <c r="K115" s="49"/>
      <c r="L115" s="43"/>
      <c r="S115" s="33"/>
      <c r="T115" s="33"/>
      <c r="U115" s="33"/>
      <c r="V115" s="33"/>
      <c r="W115" s="33"/>
      <c r="X115" s="33"/>
      <c r="Y115" s="33"/>
      <c r="Z115" s="33"/>
      <c r="AA115" s="33"/>
      <c r="AB115" s="33"/>
      <c r="AC115" s="33"/>
      <c r="AD115" s="33"/>
      <c r="AE115" s="33"/>
    </row>
    <row r="116" spans="1:31" ht="11.25" hidden="1"/>
    <row r="117" spans="1:31" ht="11.25" hidden="1"/>
    <row r="118" spans="1:31" ht="11.25" hidden="1"/>
    <row r="119" spans="1:31" s="2" customFormat="1" ht="6.95" customHeight="1">
      <c r="A119" s="33"/>
      <c r="B119" s="50"/>
      <c r="C119" s="51"/>
      <c r="D119" s="51"/>
      <c r="E119" s="51"/>
      <c r="F119" s="51"/>
      <c r="G119" s="51"/>
      <c r="H119" s="51"/>
      <c r="I119" s="119"/>
      <c r="J119" s="51"/>
      <c r="K119" s="51"/>
      <c r="L119" s="43"/>
      <c r="S119" s="33"/>
      <c r="T119" s="33"/>
      <c r="U119" s="33"/>
      <c r="V119" s="33"/>
      <c r="W119" s="33"/>
      <c r="X119" s="33"/>
      <c r="Y119" s="33"/>
      <c r="Z119" s="33"/>
      <c r="AA119" s="33"/>
      <c r="AB119" s="33"/>
      <c r="AC119" s="33"/>
      <c r="AD119" s="33"/>
      <c r="AE119" s="33"/>
    </row>
    <row r="120" spans="1:31" s="2" customFormat="1" ht="24.95" customHeight="1">
      <c r="A120" s="33"/>
      <c r="B120" s="34"/>
      <c r="C120" s="22" t="s">
        <v>127</v>
      </c>
      <c r="D120" s="33"/>
      <c r="E120" s="33"/>
      <c r="F120" s="33"/>
      <c r="G120" s="33"/>
      <c r="H120" s="33"/>
      <c r="I120" s="94"/>
      <c r="J120" s="33"/>
      <c r="K120" s="33"/>
      <c r="L120" s="43"/>
      <c r="S120" s="33"/>
      <c r="T120" s="33"/>
      <c r="U120" s="33"/>
      <c r="V120" s="33"/>
      <c r="W120" s="33"/>
      <c r="X120" s="33"/>
      <c r="Y120" s="33"/>
      <c r="Z120" s="33"/>
      <c r="AA120" s="33"/>
      <c r="AB120" s="33"/>
      <c r="AC120" s="33"/>
      <c r="AD120" s="33"/>
      <c r="AE120" s="33"/>
    </row>
    <row r="121" spans="1:31" s="2" customFormat="1" ht="6.95" customHeight="1">
      <c r="A121" s="33"/>
      <c r="B121" s="34"/>
      <c r="C121" s="33"/>
      <c r="D121" s="33"/>
      <c r="E121" s="33"/>
      <c r="F121" s="33"/>
      <c r="G121" s="33"/>
      <c r="H121" s="33"/>
      <c r="I121" s="94"/>
      <c r="J121" s="33"/>
      <c r="K121" s="33"/>
      <c r="L121" s="43"/>
      <c r="S121" s="33"/>
      <c r="T121" s="33"/>
      <c r="U121" s="33"/>
      <c r="V121" s="33"/>
      <c r="W121" s="33"/>
      <c r="X121" s="33"/>
      <c r="Y121" s="33"/>
      <c r="Z121" s="33"/>
      <c r="AA121" s="33"/>
      <c r="AB121" s="33"/>
      <c r="AC121" s="33"/>
      <c r="AD121" s="33"/>
      <c r="AE121" s="33"/>
    </row>
    <row r="122" spans="1:31" s="2" customFormat="1" ht="12" customHeight="1">
      <c r="A122" s="33"/>
      <c r="B122" s="34"/>
      <c r="C122" s="28" t="s">
        <v>16</v>
      </c>
      <c r="D122" s="33"/>
      <c r="E122" s="33"/>
      <c r="F122" s="33"/>
      <c r="G122" s="33"/>
      <c r="H122" s="33"/>
      <c r="I122" s="94"/>
      <c r="J122" s="33"/>
      <c r="K122" s="33"/>
      <c r="L122" s="43"/>
      <c r="S122" s="33"/>
      <c r="T122" s="33"/>
      <c r="U122" s="33"/>
      <c r="V122" s="33"/>
      <c r="W122" s="33"/>
      <c r="X122" s="33"/>
      <c r="Y122" s="33"/>
      <c r="Z122" s="33"/>
      <c r="AA122" s="33"/>
      <c r="AB122" s="33"/>
      <c r="AC122" s="33"/>
      <c r="AD122" s="33"/>
      <c r="AE122" s="33"/>
    </row>
    <row r="123" spans="1:31" s="2" customFormat="1" ht="16.5" customHeight="1">
      <c r="A123" s="33"/>
      <c r="B123" s="34"/>
      <c r="C123" s="33"/>
      <c r="D123" s="33"/>
      <c r="E123" s="260" t="str">
        <f>E7</f>
        <v xml:space="preserve">Rekonstrukce veřejného prostranství ulice Mikulášská </v>
      </c>
      <c r="F123" s="261"/>
      <c r="G123" s="261"/>
      <c r="H123" s="261"/>
      <c r="I123" s="94"/>
      <c r="J123" s="33"/>
      <c r="K123" s="33"/>
      <c r="L123" s="43"/>
      <c r="S123" s="33"/>
      <c r="T123" s="33"/>
      <c r="U123" s="33"/>
      <c r="V123" s="33"/>
      <c r="W123" s="33"/>
      <c r="X123" s="33"/>
      <c r="Y123" s="33"/>
      <c r="Z123" s="33"/>
      <c r="AA123" s="33"/>
      <c r="AB123" s="33"/>
      <c r="AC123" s="33"/>
      <c r="AD123" s="33"/>
      <c r="AE123" s="33"/>
    </row>
    <row r="124" spans="1:31" s="2" customFormat="1" ht="12" customHeight="1">
      <c r="A124" s="33"/>
      <c r="B124" s="34"/>
      <c r="C124" s="28" t="s">
        <v>96</v>
      </c>
      <c r="D124" s="33"/>
      <c r="E124" s="33"/>
      <c r="F124" s="33"/>
      <c r="G124" s="33"/>
      <c r="H124" s="33"/>
      <c r="I124" s="94"/>
      <c r="J124" s="33"/>
      <c r="K124" s="33"/>
      <c r="L124" s="43"/>
      <c r="S124" s="33"/>
      <c r="T124" s="33"/>
      <c r="U124" s="33"/>
      <c r="V124" s="33"/>
      <c r="W124" s="33"/>
      <c r="X124" s="33"/>
      <c r="Y124" s="33"/>
      <c r="Z124" s="33"/>
      <c r="AA124" s="33"/>
      <c r="AB124" s="33"/>
      <c r="AC124" s="33"/>
      <c r="AD124" s="33"/>
      <c r="AE124" s="33"/>
    </row>
    <row r="125" spans="1:31" s="2" customFormat="1" ht="16.5" customHeight="1">
      <c r="A125" s="33"/>
      <c r="B125" s="34"/>
      <c r="C125" s="33"/>
      <c r="D125" s="33"/>
      <c r="E125" s="240" t="str">
        <f>E9</f>
        <v>S0 102 - II etapa</v>
      </c>
      <c r="F125" s="262"/>
      <c r="G125" s="262"/>
      <c r="H125" s="262"/>
      <c r="I125" s="94"/>
      <c r="J125" s="33"/>
      <c r="K125" s="33"/>
      <c r="L125" s="43"/>
      <c r="S125" s="33"/>
      <c r="T125" s="33"/>
      <c r="U125" s="33"/>
      <c r="V125" s="33"/>
      <c r="W125" s="33"/>
      <c r="X125" s="33"/>
      <c r="Y125" s="33"/>
      <c r="Z125" s="33"/>
      <c r="AA125" s="33"/>
      <c r="AB125" s="33"/>
      <c r="AC125" s="33"/>
      <c r="AD125" s="33"/>
      <c r="AE125" s="33"/>
    </row>
    <row r="126" spans="1:31" s="2" customFormat="1" ht="6.95" customHeight="1">
      <c r="A126" s="33"/>
      <c r="B126" s="34"/>
      <c r="C126" s="33"/>
      <c r="D126" s="33"/>
      <c r="E126" s="33"/>
      <c r="F126" s="33"/>
      <c r="G126" s="33"/>
      <c r="H126" s="33"/>
      <c r="I126" s="94"/>
      <c r="J126" s="33"/>
      <c r="K126" s="33"/>
      <c r="L126" s="43"/>
      <c r="S126" s="33"/>
      <c r="T126" s="33"/>
      <c r="U126" s="33"/>
      <c r="V126" s="33"/>
      <c r="W126" s="33"/>
      <c r="X126" s="33"/>
      <c r="Y126" s="33"/>
      <c r="Z126" s="33"/>
      <c r="AA126" s="33"/>
      <c r="AB126" s="33"/>
      <c r="AC126" s="33"/>
      <c r="AD126" s="33"/>
      <c r="AE126" s="33"/>
    </row>
    <row r="127" spans="1:31" s="2" customFormat="1" ht="12" customHeight="1">
      <c r="A127" s="33"/>
      <c r="B127" s="34"/>
      <c r="C127" s="28" t="s">
        <v>19</v>
      </c>
      <c r="D127" s="33"/>
      <c r="E127" s="33"/>
      <c r="F127" s="26" t="str">
        <f>F12</f>
        <v xml:space="preserve"> </v>
      </c>
      <c r="G127" s="33"/>
      <c r="H127" s="33"/>
      <c r="I127" s="95" t="s">
        <v>21</v>
      </c>
      <c r="J127" s="56" t="str">
        <f>IF(J12="","",J12)</f>
        <v>17. 12. 2020</v>
      </c>
      <c r="K127" s="33"/>
      <c r="L127" s="43"/>
      <c r="S127" s="33"/>
      <c r="T127" s="33"/>
      <c r="U127" s="33"/>
      <c r="V127" s="33"/>
      <c r="W127" s="33"/>
      <c r="X127" s="33"/>
      <c r="Y127" s="33"/>
      <c r="Z127" s="33"/>
      <c r="AA127" s="33"/>
      <c r="AB127" s="33"/>
      <c r="AC127" s="33"/>
      <c r="AD127" s="33"/>
      <c r="AE127" s="33"/>
    </row>
    <row r="128" spans="1:31" s="2" customFormat="1" ht="6.95" customHeight="1">
      <c r="A128" s="33"/>
      <c r="B128" s="34"/>
      <c r="C128" s="33"/>
      <c r="D128" s="33"/>
      <c r="E128" s="33"/>
      <c r="F128" s="33"/>
      <c r="G128" s="33"/>
      <c r="H128" s="33"/>
      <c r="I128" s="94"/>
      <c r="J128" s="33"/>
      <c r="K128" s="33"/>
      <c r="L128" s="43"/>
      <c r="S128" s="33"/>
      <c r="T128" s="33"/>
      <c r="U128" s="33"/>
      <c r="V128" s="33"/>
      <c r="W128" s="33"/>
      <c r="X128" s="33"/>
      <c r="Y128" s="33"/>
      <c r="Z128" s="33"/>
      <c r="AA128" s="33"/>
      <c r="AB128" s="33"/>
      <c r="AC128" s="33"/>
      <c r="AD128" s="33"/>
      <c r="AE128" s="33"/>
    </row>
    <row r="129" spans="1:65" s="2" customFormat="1" ht="15.2" customHeight="1">
      <c r="A129" s="33"/>
      <c r="B129" s="34"/>
      <c r="C129" s="28" t="s">
        <v>23</v>
      </c>
      <c r="D129" s="33"/>
      <c r="E129" s="33"/>
      <c r="F129" s="26" t="str">
        <f>E15</f>
        <v xml:space="preserve"> </v>
      </c>
      <c r="G129" s="33"/>
      <c r="H129" s="33"/>
      <c r="I129" s="95" t="s">
        <v>28</v>
      </c>
      <c r="J129" s="31" t="str">
        <f>E21</f>
        <v xml:space="preserve"> </v>
      </c>
      <c r="K129" s="33"/>
      <c r="L129" s="43"/>
      <c r="S129" s="33"/>
      <c r="T129" s="33"/>
      <c r="U129" s="33"/>
      <c r="V129" s="33"/>
      <c r="W129" s="33"/>
      <c r="X129" s="33"/>
      <c r="Y129" s="33"/>
      <c r="Z129" s="33"/>
      <c r="AA129" s="33"/>
      <c r="AB129" s="33"/>
      <c r="AC129" s="33"/>
      <c r="AD129" s="33"/>
      <c r="AE129" s="33"/>
    </row>
    <row r="130" spans="1:65" s="2" customFormat="1" ht="15.2" customHeight="1">
      <c r="A130" s="33"/>
      <c r="B130" s="34"/>
      <c r="C130" s="28" t="s">
        <v>26</v>
      </c>
      <c r="D130" s="33"/>
      <c r="E130" s="33"/>
      <c r="F130" s="26" t="str">
        <f>IF(E18="","",E18)</f>
        <v>Vyplň údaj</v>
      </c>
      <c r="G130" s="33"/>
      <c r="H130" s="33"/>
      <c r="I130" s="95" t="s">
        <v>30</v>
      </c>
      <c r="J130" s="31" t="str">
        <f>E24</f>
        <v xml:space="preserve"> </v>
      </c>
      <c r="K130" s="33"/>
      <c r="L130" s="43"/>
      <c r="S130" s="33"/>
      <c r="T130" s="33"/>
      <c r="U130" s="33"/>
      <c r="V130" s="33"/>
      <c r="W130" s="33"/>
      <c r="X130" s="33"/>
      <c r="Y130" s="33"/>
      <c r="Z130" s="33"/>
      <c r="AA130" s="33"/>
      <c r="AB130" s="33"/>
      <c r="AC130" s="33"/>
      <c r="AD130" s="33"/>
      <c r="AE130" s="33"/>
    </row>
    <row r="131" spans="1:65" s="2" customFormat="1" ht="10.35" customHeight="1">
      <c r="A131" s="33"/>
      <c r="B131" s="34"/>
      <c r="C131" s="33"/>
      <c r="D131" s="33"/>
      <c r="E131" s="33"/>
      <c r="F131" s="33"/>
      <c r="G131" s="33"/>
      <c r="H131" s="33"/>
      <c r="I131" s="94"/>
      <c r="J131" s="33"/>
      <c r="K131" s="33"/>
      <c r="L131" s="43"/>
      <c r="S131" s="33"/>
      <c r="T131" s="33"/>
      <c r="U131" s="33"/>
      <c r="V131" s="33"/>
      <c r="W131" s="33"/>
      <c r="X131" s="33"/>
      <c r="Y131" s="33"/>
      <c r="Z131" s="33"/>
      <c r="AA131" s="33"/>
      <c r="AB131" s="33"/>
      <c r="AC131" s="33"/>
      <c r="AD131" s="33"/>
      <c r="AE131" s="33"/>
    </row>
    <row r="132" spans="1:65" s="11" customFormat="1" ht="29.25" customHeight="1">
      <c r="A132" s="134"/>
      <c r="B132" s="135"/>
      <c r="C132" s="136" t="s">
        <v>128</v>
      </c>
      <c r="D132" s="137" t="s">
        <v>57</v>
      </c>
      <c r="E132" s="137" t="s">
        <v>53</v>
      </c>
      <c r="F132" s="137" t="s">
        <v>54</v>
      </c>
      <c r="G132" s="137" t="s">
        <v>129</v>
      </c>
      <c r="H132" s="137" t="s">
        <v>130</v>
      </c>
      <c r="I132" s="138" t="s">
        <v>131</v>
      </c>
      <c r="J132" s="137" t="s">
        <v>107</v>
      </c>
      <c r="K132" s="139" t="s">
        <v>132</v>
      </c>
      <c r="L132" s="140"/>
      <c r="M132" s="63" t="s">
        <v>1</v>
      </c>
      <c r="N132" s="64" t="s">
        <v>36</v>
      </c>
      <c r="O132" s="64" t="s">
        <v>133</v>
      </c>
      <c r="P132" s="64" t="s">
        <v>134</v>
      </c>
      <c r="Q132" s="64" t="s">
        <v>135</v>
      </c>
      <c r="R132" s="64" t="s">
        <v>136</v>
      </c>
      <c r="S132" s="64" t="s">
        <v>137</v>
      </c>
      <c r="T132" s="65" t="s">
        <v>138</v>
      </c>
      <c r="U132" s="134"/>
      <c r="V132" s="134"/>
      <c r="W132" s="134"/>
      <c r="X132" s="134"/>
      <c r="Y132" s="134"/>
      <c r="Z132" s="134"/>
      <c r="AA132" s="134"/>
      <c r="AB132" s="134"/>
      <c r="AC132" s="134"/>
      <c r="AD132" s="134"/>
      <c r="AE132" s="134"/>
    </row>
    <row r="133" spans="1:65" s="2" customFormat="1" ht="22.9" customHeight="1">
      <c r="A133" s="33"/>
      <c r="B133" s="34"/>
      <c r="C133" s="70" t="s">
        <v>139</v>
      </c>
      <c r="D133" s="33"/>
      <c r="E133" s="33"/>
      <c r="F133" s="33"/>
      <c r="G133" s="33"/>
      <c r="H133" s="33"/>
      <c r="I133" s="94"/>
      <c r="J133" s="141">
        <f>BK133</f>
        <v>0</v>
      </c>
      <c r="K133" s="33"/>
      <c r="L133" s="34"/>
      <c r="M133" s="66"/>
      <c r="N133" s="57"/>
      <c r="O133" s="67"/>
      <c r="P133" s="142">
        <f>P134+P677+P683</f>
        <v>0</v>
      </c>
      <c r="Q133" s="67"/>
      <c r="R133" s="142">
        <f>R134+R677+R683</f>
        <v>3796.4235621999997</v>
      </c>
      <c r="S133" s="67"/>
      <c r="T133" s="143">
        <f>T134+T677+T683</f>
        <v>9231.2080000000005</v>
      </c>
      <c r="U133" s="33"/>
      <c r="V133" s="33"/>
      <c r="W133" s="33"/>
      <c r="X133" s="33"/>
      <c r="Y133" s="33"/>
      <c r="Z133" s="33"/>
      <c r="AA133" s="33"/>
      <c r="AB133" s="33"/>
      <c r="AC133" s="33"/>
      <c r="AD133" s="33"/>
      <c r="AE133" s="33"/>
      <c r="AT133" s="18" t="s">
        <v>71</v>
      </c>
      <c r="AU133" s="18" t="s">
        <v>109</v>
      </c>
      <c r="BK133" s="144">
        <f>BK134+BK677+BK683</f>
        <v>0</v>
      </c>
    </row>
    <row r="134" spans="1:65" s="12" customFormat="1" ht="25.9" customHeight="1">
      <c r="B134" s="145"/>
      <c r="D134" s="146" t="s">
        <v>71</v>
      </c>
      <c r="E134" s="147" t="s">
        <v>140</v>
      </c>
      <c r="F134" s="147" t="s">
        <v>141</v>
      </c>
      <c r="I134" s="148"/>
      <c r="J134" s="149">
        <f>BK134</f>
        <v>0</v>
      </c>
      <c r="L134" s="145"/>
      <c r="M134" s="150"/>
      <c r="N134" s="151"/>
      <c r="O134" s="151"/>
      <c r="P134" s="152">
        <f>P135+P263+P271+P407+P463+P631+P670</f>
        <v>0</v>
      </c>
      <c r="Q134" s="151"/>
      <c r="R134" s="152">
        <f>R135+R263+R271+R407+R463+R631+R670</f>
        <v>3796.2372621999998</v>
      </c>
      <c r="S134" s="151"/>
      <c r="T134" s="153">
        <f>T135+T263+T271+T407+T463+T631+T670</f>
        <v>9231.2080000000005</v>
      </c>
      <c r="AR134" s="146" t="s">
        <v>80</v>
      </c>
      <c r="AT134" s="154" t="s">
        <v>71</v>
      </c>
      <c r="AU134" s="154" t="s">
        <v>72</v>
      </c>
      <c r="AY134" s="146" t="s">
        <v>142</v>
      </c>
      <c r="BK134" s="155">
        <f>BK135+BK263+BK271+BK407+BK463+BK631+BK670</f>
        <v>0</v>
      </c>
    </row>
    <row r="135" spans="1:65" s="12" customFormat="1" ht="22.9" customHeight="1">
      <c r="B135" s="145"/>
      <c r="D135" s="146" t="s">
        <v>71</v>
      </c>
      <c r="E135" s="156" t="s">
        <v>80</v>
      </c>
      <c r="F135" s="156" t="s">
        <v>143</v>
      </c>
      <c r="I135" s="148"/>
      <c r="J135" s="157">
        <f>BK135</f>
        <v>0</v>
      </c>
      <c r="L135" s="145"/>
      <c r="M135" s="150"/>
      <c r="N135" s="151"/>
      <c r="O135" s="151"/>
      <c r="P135" s="152">
        <f>SUM(P136:P262)</f>
        <v>0</v>
      </c>
      <c r="Q135" s="151"/>
      <c r="R135" s="152">
        <f>SUM(R136:R262)</f>
        <v>651.50268000000005</v>
      </c>
      <c r="S135" s="151"/>
      <c r="T135" s="153">
        <f>SUM(T136:T262)</f>
        <v>8839.2000000000007</v>
      </c>
      <c r="AR135" s="146" t="s">
        <v>80</v>
      </c>
      <c r="AT135" s="154" t="s">
        <v>71</v>
      </c>
      <c r="AU135" s="154" t="s">
        <v>80</v>
      </c>
      <c r="AY135" s="146" t="s">
        <v>142</v>
      </c>
      <c r="BK135" s="155">
        <f>SUM(BK136:BK262)</f>
        <v>0</v>
      </c>
    </row>
    <row r="136" spans="1:65" s="2" customFormat="1" ht="21.75" customHeight="1">
      <c r="A136" s="33"/>
      <c r="B136" s="158"/>
      <c r="C136" s="159" t="s">
        <v>144</v>
      </c>
      <c r="D136" s="159" t="s">
        <v>145</v>
      </c>
      <c r="E136" s="160" t="s">
        <v>146</v>
      </c>
      <c r="F136" s="161" t="s">
        <v>147</v>
      </c>
      <c r="G136" s="162" t="s">
        <v>148</v>
      </c>
      <c r="H136" s="163">
        <v>2600</v>
      </c>
      <c r="I136" s="164"/>
      <c r="J136" s="165">
        <f>ROUND(I136*H136,2)</f>
        <v>0</v>
      </c>
      <c r="K136" s="161" t="s">
        <v>149</v>
      </c>
      <c r="L136" s="34"/>
      <c r="M136" s="166" t="s">
        <v>1</v>
      </c>
      <c r="N136" s="167" t="s">
        <v>37</v>
      </c>
      <c r="O136" s="59"/>
      <c r="P136" s="168">
        <f>O136*H136</f>
        <v>0</v>
      </c>
      <c r="Q136" s="168">
        <v>0</v>
      </c>
      <c r="R136" s="168">
        <f>Q136*H136</f>
        <v>0</v>
      </c>
      <c r="S136" s="168">
        <v>0.255</v>
      </c>
      <c r="T136" s="169">
        <f>S136*H136</f>
        <v>663</v>
      </c>
      <c r="U136" s="33"/>
      <c r="V136" s="33"/>
      <c r="W136" s="33"/>
      <c r="X136" s="33"/>
      <c r="Y136" s="33"/>
      <c r="Z136" s="33"/>
      <c r="AA136" s="33"/>
      <c r="AB136" s="33"/>
      <c r="AC136" s="33"/>
      <c r="AD136" s="33"/>
      <c r="AE136" s="33"/>
      <c r="AR136" s="170" t="s">
        <v>150</v>
      </c>
      <c r="AT136" s="170" t="s">
        <v>145</v>
      </c>
      <c r="AU136" s="170" t="s">
        <v>82</v>
      </c>
      <c r="AY136" s="18" t="s">
        <v>142</v>
      </c>
      <c r="BE136" s="171">
        <f>IF(N136="základní",J136,0)</f>
        <v>0</v>
      </c>
      <c r="BF136" s="171">
        <f>IF(N136="snížená",J136,0)</f>
        <v>0</v>
      </c>
      <c r="BG136" s="171">
        <f>IF(N136="zákl. přenesená",J136,0)</f>
        <v>0</v>
      </c>
      <c r="BH136" s="171">
        <f>IF(N136="sníž. přenesená",J136,0)</f>
        <v>0</v>
      </c>
      <c r="BI136" s="171">
        <f>IF(N136="nulová",J136,0)</f>
        <v>0</v>
      </c>
      <c r="BJ136" s="18" t="s">
        <v>80</v>
      </c>
      <c r="BK136" s="171">
        <f>ROUND(I136*H136,2)</f>
        <v>0</v>
      </c>
      <c r="BL136" s="18" t="s">
        <v>150</v>
      </c>
      <c r="BM136" s="170" t="s">
        <v>151</v>
      </c>
    </row>
    <row r="137" spans="1:65" s="2" customFormat="1" ht="48.75">
      <c r="A137" s="33"/>
      <c r="B137" s="34"/>
      <c r="C137" s="33"/>
      <c r="D137" s="172" t="s">
        <v>152</v>
      </c>
      <c r="E137" s="33"/>
      <c r="F137" s="173" t="s">
        <v>153</v>
      </c>
      <c r="G137" s="33"/>
      <c r="H137" s="33"/>
      <c r="I137" s="94"/>
      <c r="J137" s="33"/>
      <c r="K137" s="33"/>
      <c r="L137" s="34"/>
      <c r="M137" s="174"/>
      <c r="N137" s="175"/>
      <c r="O137" s="59"/>
      <c r="P137" s="59"/>
      <c r="Q137" s="59"/>
      <c r="R137" s="59"/>
      <c r="S137" s="59"/>
      <c r="T137" s="60"/>
      <c r="U137" s="33"/>
      <c r="V137" s="33"/>
      <c r="W137" s="33"/>
      <c r="X137" s="33"/>
      <c r="Y137" s="33"/>
      <c r="Z137" s="33"/>
      <c r="AA137" s="33"/>
      <c r="AB137" s="33"/>
      <c r="AC137" s="33"/>
      <c r="AD137" s="33"/>
      <c r="AE137" s="33"/>
      <c r="AT137" s="18" t="s">
        <v>152</v>
      </c>
      <c r="AU137" s="18" t="s">
        <v>82</v>
      </c>
    </row>
    <row r="138" spans="1:65" s="2" customFormat="1" ht="146.25">
      <c r="A138" s="33"/>
      <c r="B138" s="34"/>
      <c r="C138" s="33"/>
      <c r="D138" s="172" t="s">
        <v>154</v>
      </c>
      <c r="E138" s="33"/>
      <c r="F138" s="176" t="s">
        <v>155</v>
      </c>
      <c r="G138" s="33"/>
      <c r="H138" s="33"/>
      <c r="I138" s="94"/>
      <c r="J138" s="33"/>
      <c r="K138" s="33"/>
      <c r="L138" s="34"/>
      <c r="M138" s="174"/>
      <c r="N138" s="175"/>
      <c r="O138" s="59"/>
      <c r="P138" s="59"/>
      <c r="Q138" s="59"/>
      <c r="R138" s="59"/>
      <c r="S138" s="59"/>
      <c r="T138" s="60"/>
      <c r="U138" s="33"/>
      <c r="V138" s="33"/>
      <c r="W138" s="33"/>
      <c r="X138" s="33"/>
      <c r="Y138" s="33"/>
      <c r="Z138" s="33"/>
      <c r="AA138" s="33"/>
      <c r="AB138" s="33"/>
      <c r="AC138" s="33"/>
      <c r="AD138" s="33"/>
      <c r="AE138" s="33"/>
      <c r="AT138" s="18" t="s">
        <v>154</v>
      </c>
      <c r="AU138" s="18" t="s">
        <v>82</v>
      </c>
    </row>
    <row r="139" spans="1:65" s="13" customFormat="1" ht="11.25">
      <c r="B139" s="177"/>
      <c r="D139" s="172" t="s">
        <v>156</v>
      </c>
      <c r="E139" s="178" t="s">
        <v>1</v>
      </c>
      <c r="F139" s="179" t="s">
        <v>157</v>
      </c>
      <c r="H139" s="180">
        <v>2600</v>
      </c>
      <c r="I139" s="181"/>
      <c r="L139" s="177"/>
      <c r="M139" s="182"/>
      <c r="N139" s="183"/>
      <c r="O139" s="183"/>
      <c r="P139" s="183"/>
      <c r="Q139" s="183"/>
      <c r="R139" s="183"/>
      <c r="S139" s="183"/>
      <c r="T139" s="184"/>
      <c r="AT139" s="178" t="s">
        <v>156</v>
      </c>
      <c r="AU139" s="178" t="s">
        <v>82</v>
      </c>
      <c r="AV139" s="13" t="s">
        <v>82</v>
      </c>
      <c r="AW139" s="13" t="s">
        <v>29</v>
      </c>
      <c r="AX139" s="13" t="s">
        <v>72</v>
      </c>
      <c r="AY139" s="178" t="s">
        <v>142</v>
      </c>
    </row>
    <row r="140" spans="1:65" s="14" customFormat="1" ht="11.25">
      <c r="B140" s="185"/>
      <c r="D140" s="172" t="s">
        <v>156</v>
      </c>
      <c r="E140" s="186" t="s">
        <v>1</v>
      </c>
      <c r="F140" s="187" t="s">
        <v>158</v>
      </c>
      <c r="H140" s="188">
        <v>2600</v>
      </c>
      <c r="I140" s="189"/>
      <c r="L140" s="185"/>
      <c r="M140" s="190"/>
      <c r="N140" s="191"/>
      <c r="O140" s="191"/>
      <c r="P140" s="191"/>
      <c r="Q140" s="191"/>
      <c r="R140" s="191"/>
      <c r="S140" s="191"/>
      <c r="T140" s="192"/>
      <c r="AT140" s="186" t="s">
        <v>156</v>
      </c>
      <c r="AU140" s="186" t="s">
        <v>82</v>
      </c>
      <c r="AV140" s="14" t="s">
        <v>150</v>
      </c>
      <c r="AW140" s="14" t="s">
        <v>29</v>
      </c>
      <c r="AX140" s="14" t="s">
        <v>80</v>
      </c>
      <c r="AY140" s="186" t="s">
        <v>142</v>
      </c>
    </row>
    <row r="141" spans="1:65" s="15" customFormat="1" ht="22.5">
      <c r="B141" s="193"/>
      <c r="D141" s="172" t="s">
        <v>156</v>
      </c>
      <c r="E141" s="194" t="s">
        <v>1</v>
      </c>
      <c r="F141" s="195" t="s">
        <v>159</v>
      </c>
      <c r="H141" s="194" t="s">
        <v>1</v>
      </c>
      <c r="I141" s="196"/>
      <c r="L141" s="193"/>
      <c r="M141" s="197"/>
      <c r="N141" s="198"/>
      <c r="O141" s="198"/>
      <c r="P141" s="198"/>
      <c r="Q141" s="198"/>
      <c r="R141" s="198"/>
      <c r="S141" s="198"/>
      <c r="T141" s="199"/>
      <c r="AT141" s="194" t="s">
        <v>156</v>
      </c>
      <c r="AU141" s="194" t="s">
        <v>82</v>
      </c>
      <c r="AV141" s="15" t="s">
        <v>80</v>
      </c>
      <c r="AW141" s="15" t="s">
        <v>29</v>
      </c>
      <c r="AX141" s="15" t="s">
        <v>72</v>
      </c>
      <c r="AY141" s="194" t="s">
        <v>142</v>
      </c>
    </row>
    <row r="142" spans="1:65" s="2" customFormat="1" ht="16.5" customHeight="1">
      <c r="A142" s="33"/>
      <c r="B142" s="158"/>
      <c r="C142" s="159" t="s">
        <v>160</v>
      </c>
      <c r="D142" s="159" t="s">
        <v>145</v>
      </c>
      <c r="E142" s="160" t="s">
        <v>161</v>
      </c>
      <c r="F142" s="161" t="s">
        <v>162</v>
      </c>
      <c r="G142" s="162" t="s">
        <v>163</v>
      </c>
      <c r="H142" s="163">
        <v>260</v>
      </c>
      <c r="I142" s="164"/>
      <c r="J142" s="165">
        <f>ROUND(I142*H142,2)</f>
        <v>0</v>
      </c>
      <c r="K142" s="161" t="s">
        <v>149</v>
      </c>
      <c r="L142" s="34"/>
      <c r="M142" s="166" t="s">
        <v>1</v>
      </c>
      <c r="N142" s="167" t="s">
        <v>37</v>
      </c>
      <c r="O142" s="59"/>
      <c r="P142" s="168">
        <f>O142*H142</f>
        <v>0</v>
      </c>
      <c r="Q142" s="168">
        <v>0</v>
      </c>
      <c r="R142" s="168">
        <f>Q142*H142</f>
        <v>0</v>
      </c>
      <c r="S142" s="168">
        <v>0</v>
      </c>
      <c r="T142" s="169">
        <f>S142*H142</f>
        <v>0</v>
      </c>
      <c r="U142" s="33"/>
      <c r="V142" s="33"/>
      <c r="W142" s="33"/>
      <c r="X142" s="33"/>
      <c r="Y142" s="33"/>
      <c r="Z142" s="33"/>
      <c r="AA142" s="33"/>
      <c r="AB142" s="33"/>
      <c r="AC142" s="33"/>
      <c r="AD142" s="33"/>
      <c r="AE142" s="33"/>
      <c r="AR142" s="170" t="s">
        <v>150</v>
      </c>
      <c r="AT142" s="170" t="s">
        <v>145</v>
      </c>
      <c r="AU142" s="170" t="s">
        <v>82</v>
      </c>
      <c r="AY142" s="18" t="s">
        <v>142</v>
      </c>
      <c r="BE142" s="171">
        <f>IF(N142="základní",J142,0)</f>
        <v>0</v>
      </c>
      <c r="BF142" s="171">
        <f>IF(N142="snížená",J142,0)</f>
        <v>0</v>
      </c>
      <c r="BG142" s="171">
        <f>IF(N142="zákl. přenesená",J142,0)</f>
        <v>0</v>
      </c>
      <c r="BH142" s="171">
        <f>IF(N142="sníž. přenesená",J142,0)</f>
        <v>0</v>
      </c>
      <c r="BI142" s="171">
        <f>IF(N142="nulová",J142,0)</f>
        <v>0</v>
      </c>
      <c r="BJ142" s="18" t="s">
        <v>80</v>
      </c>
      <c r="BK142" s="171">
        <f>ROUND(I142*H142,2)</f>
        <v>0</v>
      </c>
      <c r="BL142" s="18" t="s">
        <v>150</v>
      </c>
      <c r="BM142" s="170" t="s">
        <v>164</v>
      </c>
    </row>
    <row r="143" spans="1:65" s="2" customFormat="1" ht="11.25">
      <c r="A143" s="33"/>
      <c r="B143" s="34"/>
      <c r="C143" s="33"/>
      <c r="D143" s="172" t="s">
        <v>152</v>
      </c>
      <c r="E143" s="33"/>
      <c r="F143" s="173" t="s">
        <v>162</v>
      </c>
      <c r="G143" s="33"/>
      <c r="H143" s="33"/>
      <c r="I143" s="94"/>
      <c r="J143" s="33"/>
      <c r="K143" s="33"/>
      <c r="L143" s="34"/>
      <c r="M143" s="174"/>
      <c r="N143" s="175"/>
      <c r="O143" s="59"/>
      <c r="P143" s="59"/>
      <c r="Q143" s="59"/>
      <c r="R143" s="59"/>
      <c r="S143" s="59"/>
      <c r="T143" s="60"/>
      <c r="U143" s="33"/>
      <c r="V143" s="33"/>
      <c r="W143" s="33"/>
      <c r="X143" s="33"/>
      <c r="Y143" s="33"/>
      <c r="Z143" s="33"/>
      <c r="AA143" s="33"/>
      <c r="AB143" s="33"/>
      <c r="AC143" s="33"/>
      <c r="AD143" s="33"/>
      <c r="AE143" s="33"/>
      <c r="AT143" s="18" t="s">
        <v>152</v>
      </c>
      <c r="AU143" s="18" t="s">
        <v>82</v>
      </c>
    </row>
    <row r="144" spans="1:65" s="15" customFormat="1" ht="22.5">
      <c r="B144" s="193"/>
      <c r="D144" s="172" t="s">
        <v>156</v>
      </c>
      <c r="E144" s="194" t="s">
        <v>1</v>
      </c>
      <c r="F144" s="195" t="s">
        <v>165</v>
      </c>
      <c r="H144" s="194" t="s">
        <v>1</v>
      </c>
      <c r="I144" s="196"/>
      <c r="L144" s="193"/>
      <c r="M144" s="197"/>
      <c r="N144" s="198"/>
      <c r="O144" s="198"/>
      <c r="P144" s="198"/>
      <c r="Q144" s="198"/>
      <c r="R144" s="198"/>
      <c r="S144" s="198"/>
      <c r="T144" s="199"/>
      <c r="AT144" s="194" t="s">
        <v>156</v>
      </c>
      <c r="AU144" s="194" t="s">
        <v>82</v>
      </c>
      <c r="AV144" s="15" t="s">
        <v>80</v>
      </c>
      <c r="AW144" s="15" t="s">
        <v>29</v>
      </c>
      <c r="AX144" s="15" t="s">
        <v>72</v>
      </c>
      <c r="AY144" s="194" t="s">
        <v>142</v>
      </c>
    </row>
    <row r="145" spans="1:65" s="13" customFormat="1" ht="22.5">
      <c r="B145" s="177"/>
      <c r="D145" s="172" t="s">
        <v>156</v>
      </c>
      <c r="E145" s="178" t="s">
        <v>1</v>
      </c>
      <c r="F145" s="179" t="s">
        <v>166</v>
      </c>
      <c r="H145" s="180">
        <v>260</v>
      </c>
      <c r="I145" s="181"/>
      <c r="L145" s="177"/>
      <c r="M145" s="182"/>
      <c r="N145" s="183"/>
      <c r="O145" s="183"/>
      <c r="P145" s="183"/>
      <c r="Q145" s="183"/>
      <c r="R145" s="183"/>
      <c r="S145" s="183"/>
      <c r="T145" s="184"/>
      <c r="AT145" s="178" t="s">
        <v>156</v>
      </c>
      <c r="AU145" s="178" t="s">
        <v>82</v>
      </c>
      <c r="AV145" s="13" t="s">
        <v>82</v>
      </c>
      <c r="AW145" s="13" t="s">
        <v>29</v>
      </c>
      <c r="AX145" s="13" t="s">
        <v>80</v>
      </c>
      <c r="AY145" s="178" t="s">
        <v>142</v>
      </c>
    </row>
    <row r="146" spans="1:65" s="2" customFormat="1" ht="21.75" customHeight="1">
      <c r="A146" s="33"/>
      <c r="B146" s="158"/>
      <c r="C146" s="159" t="s">
        <v>167</v>
      </c>
      <c r="D146" s="159" t="s">
        <v>145</v>
      </c>
      <c r="E146" s="160" t="s">
        <v>168</v>
      </c>
      <c r="F146" s="161" t="s">
        <v>169</v>
      </c>
      <c r="G146" s="162" t="s">
        <v>148</v>
      </c>
      <c r="H146" s="163">
        <v>810</v>
      </c>
      <c r="I146" s="164"/>
      <c r="J146" s="165">
        <f>ROUND(I146*H146,2)</f>
        <v>0</v>
      </c>
      <c r="K146" s="161" t="s">
        <v>149</v>
      </c>
      <c r="L146" s="34"/>
      <c r="M146" s="166" t="s">
        <v>1</v>
      </c>
      <c r="N146" s="167" t="s">
        <v>37</v>
      </c>
      <c r="O146" s="59"/>
      <c r="P146" s="168">
        <f>O146*H146</f>
        <v>0</v>
      </c>
      <c r="Q146" s="168">
        <v>0</v>
      </c>
      <c r="R146" s="168">
        <f>Q146*H146</f>
        <v>0</v>
      </c>
      <c r="S146" s="168">
        <v>0.32</v>
      </c>
      <c r="T146" s="169">
        <f>S146*H146</f>
        <v>259.2</v>
      </c>
      <c r="U146" s="33"/>
      <c r="V146" s="33"/>
      <c r="W146" s="33"/>
      <c r="X146" s="33"/>
      <c r="Y146" s="33"/>
      <c r="Z146" s="33"/>
      <c r="AA146" s="33"/>
      <c r="AB146" s="33"/>
      <c r="AC146" s="33"/>
      <c r="AD146" s="33"/>
      <c r="AE146" s="33"/>
      <c r="AR146" s="170" t="s">
        <v>150</v>
      </c>
      <c r="AT146" s="170" t="s">
        <v>145</v>
      </c>
      <c r="AU146" s="170" t="s">
        <v>82</v>
      </c>
      <c r="AY146" s="18" t="s">
        <v>142</v>
      </c>
      <c r="BE146" s="171">
        <f>IF(N146="základní",J146,0)</f>
        <v>0</v>
      </c>
      <c r="BF146" s="171">
        <f>IF(N146="snížená",J146,0)</f>
        <v>0</v>
      </c>
      <c r="BG146" s="171">
        <f>IF(N146="zákl. přenesená",J146,0)</f>
        <v>0</v>
      </c>
      <c r="BH146" s="171">
        <f>IF(N146="sníž. přenesená",J146,0)</f>
        <v>0</v>
      </c>
      <c r="BI146" s="171">
        <f>IF(N146="nulová",J146,0)</f>
        <v>0</v>
      </c>
      <c r="BJ146" s="18" t="s">
        <v>80</v>
      </c>
      <c r="BK146" s="171">
        <f>ROUND(I146*H146,2)</f>
        <v>0</v>
      </c>
      <c r="BL146" s="18" t="s">
        <v>150</v>
      </c>
      <c r="BM146" s="170" t="s">
        <v>170</v>
      </c>
    </row>
    <row r="147" spans="1:65" s="2" customFormat="1" ht="39">
      <c r="A147" s="33"/>
      <c r="B147" s="34"/>
      <c r="C147" s="33"/>
      <c r="D147" s="172" t="s">
        <v>152</v>
      </c>
      <c r="E147" s="33"/>
      <c r="F147" s="173" t="s">
        <v>171</v>
      </c>
      <c r="G147" s="33"/>
      <c r="H147" s="33"/>
      <c r="I147" s="94"/>
      <c r="J147" s="33"/>
      <c r="K147" s="33"/>
      <c r="L147" s="34"/>
      <c r="M147" s="174"/>
      <c r="N147" s="175"/>
      <c r="O147" s="59"/>
      <c r="P147" s="59"/>
      <c r="Q147" s="59"/>
      <c r="R147" s="59"/>
      <c r="S147" s="59"/>
      <c r="T147" s="60"/>
      <c r="U147" s="33"/>
      <c r="V147" s="33"/>
      <c r="W147" s="33"/>
      <c r="X147" s="33"/>
      <c r="Y147" s="33"/>
      <c r="Z147" s="33"/>
      <c r="AA147" s="33"/>
      <c r="AB147" s="33"/>
      <c r="AC147" s="33"/>
      <c r="AD147" s="33"/>
      <c r="AE147" s="33"/>
      <c r="AT147" s="18" t="s">
        <v>152</v>
      </c>
      <c r="AU147" s="18" t="s">
        <v>82</v>
      </c>
    </row>
    <row r="148" spans="1:65" s="2" customFormat="1" ht="146.25">
      <c r="A148" s="33"/>
      <c r="B148" s="34"/>
      <c r="C148" s="33"/>
      <c r="D148" s="172" t="s">
        <v>154</v>
      </c>
      <c r="E148" s="33"/>
      <c r="F148" s="176" t="s">
        <v>172</v>
      </c>
      <c r="G148" s="33"/>
      <c r="H148" s="33"/>
      <c r="I148" s="94"/>
      <c r="J148" s="33"/>
      <c r="K148" s="33"/>
      <c r="L148" s="34"/>
      <c r="M148" s="174"/>
      <c r="N148" s="175"/>
      <c r="O148" s="59"/>
      <c r="P148" s="59"/>
      <c r="Q148" s="59"/>
      <c r="R148" s="59"/>
      <c r="S148" s="59"/>
      <c r="T148" s="60"/>
      <c r="U148" s="33"/>
      <c r="V148" s="33"/>
      <c r="W148" s="33"/>
      <c r="X148" s="33"/>
      <c r="Y148" s="33"/>
      <c r="Z148" s="33"/>
      <c r="AA148" s="33"/>
      <c r="AB148" s="33"/>
      <c r="AC148" s="33"/>
      <c r="AD148" s="33"/>
      <c r="AE148" s="33"/>
      <c r="AT148" s="18" t="s">
        <v>154</v>
      </c>
      <c r="AU148" s="18" t="s">
        <v>82</v>
      </c>
    </row>
    <row r="149" spans="1:65" s="13" customFormat="1" ht="11.25">
      <c r="B149" s="177"/>
      <c r="D149" s="172" t="s">
        <v>156</v>
      </c>
      <c r="E149" s="178" t="s">
        <v>1</v>
      </c>
      <c r="F149" s="179" t="s">
        <v>173</v>
      </c>
      <c r="H149" s="180">
        <v>810</v>
      </c>
      <c r="I149" s="181"/>
      <c r="L149" s="177"/>
      <c r="M149" s="182"/>
      <c r="N149" s="183"/>
      <c r="O149" s="183"/>
      <c r="P149" s="183"/>
      <c r="Q149" s="183"/>
      <c r="R149" s="183"/>
      <c r="S149" s="183"/>
      <c r="T149" s="184"/>
      <c r="AT149" s="178" t="s">
        <v>156</v>
      </c>
      <c r="AU149" s="178" t="s">
        <v>82</v>
      </c>
      <c r="AV149" s="13" t="s">
        <v>82</v>
      </c>
      <c r="AW149" s="13" t="s">
        <v>29</v>
      </c>
      <c r="AX149" s="13" t="s">
        <v>72</v>
      </c>
      <c r="AY149" s="178" t="s">
        <v>142</v>
      </c>
    </row>
    <row r="150" spans="1:65" s="14" customFormat="1" ht="11.25">
      <c r="B150" s="185"/>
      <c r="D150" s="172" t="s">
        <v>156</v>
      </c>
      <c r="E150" s="186" t="s">
        <v>1</v>
      </c>
      <c r="F150" s="187" t="s">
        <v>158</v>
      </c>
      <c r="H150" s="188">
        <v>810</v>
      </c>
      <c r="I150" s="189"/>
      <c r="L150" s="185"/>
      <c r="M150" s="190"/>
      <c r="N150" s="191"/>
      <c r="O150" s="191"/>
      <c r="P150" s="191"/>
      <c r="Q150" s="191"/>
      <c r="R150" s="191"/>
      <c r="S150" s="191"/>
      <c r="T150" s="192"/>
      <c r="AT150" s="186" t="s">
        <v>156</v>
      </c>
      <c r="AU150" s="186" t="s">
        <v>82</v>
      </c>
      <c r="AV150" s="14" t="s">
        <v>150</v>
      </c>
      <c r="AW150" s="14" t="s">
        <v>29</v>
      </c>
      <c r="AX150" s="14" t="s">
        <v>80</v>
      </c>
      <c r="AY150" s="186" t="s">
        <v>142</v>
      </c>
    </row>
    <row r="151" spans="1:65" s="2" customFormat="1" ht="21.75" customHeight="1">
      <c r="A151" s="33"/>
      <c r="B151" s="158"/>
      <c r="C151" s="159" t="s">
        <v>174</v>
      </c>
      <c r="D151" s="159" t="s">
        <v>145</v>
      </c>
      <c r="E151" s="160" t="s">
        <v>175</v>
      </c>
      <c r="F151" s="161" t="s">
        <v>176</v>
      </c>
      <c r="G151" s="162" t="s">
        <v>148</v>
      </c>
      <c r="H151" s="163">
        <v>4110</v>
      </c>
      <c r="I151" s="164"/>
      <c r="J151" s="165">
        <f>ROUND(I151*H151,2)</f>
        <v>0</v>
      </c>
      <c r="K151" s="161" t="s">
        <v>149</v>
      </c>
      <c r="L151" s="34"/>
      <c r="M151" s="166" t="s">
        <v>1</v>
      </c>
      <c r="N151" s="167" t="s">
        <v>37</v>
      </c>
      <c r="O151" s="59"/>
      <c r="P151" s="168">
        <f>O151*H151</f>
        <v>0</v>
      </c>
      <c r="Q151" s="168">
        <v>0</v>
      </c>
      <c r="R151" s="168">
        <f>Q151*H151</f>
        <v>0</v>
      </c>
      <c r="S151" s="168">
        <v>0.44</v>
      </c>
      <c r="T151" s="169">
        <f>S151*H151</f>
        <v>1808.4</v>
      </c>
      <c r="U151" s="33"/>
      <c r="V151" s="33"/>
      <c r="W151" s="33"/>
      <c r="X151" s="33"/>
      <c r="Y151" s="33"/>
      <c r="Z151" s="33"/>
      <c r="AA151" s="33"/>
      <c r="AB151" s="33"/>
      <c r="AC151" s="33"/>
      <c r="AD151" s="33"/>
      <c r="AE151" s="33"/>
      <c r="AR151" s="170" t="s">
        <v>150</v>
      </c>
      <c r="AT151" s="170" t="s">
        <v>145</v>
      </c>
      <c r="AU151" s="170" t="s">
        <v>82</v>
      </c>
      <c r="AY151" s="18" t="s">
        <v>142</v>
      </c>
      <c r="BE151" s="171">
        <f>IF(N151="základní",J151,0)</f>
        <v>0</v>
      </c>
      <c r="BF151" s="171">
        <f>IF(N151="snížená",J151,0)</f>
        <v>0</v>
      </c>
      <c r="BG151" s="171">
        <f>IF(N151="zákl. přenesená",J151,0)</f>
        <v>0</v>
      </c>
      <c r="BH151" s="171">
        <f>IF(N151="sníž. přenesená",J151,0)</f>
        <v>0</v>
      </c>
      <c r="BI151" s="171">
        <f>IF(N151="nulová",J151,0)</f>
        <v>0</v>
      </c>
      <c r="BJ151" s="18" t="s">
        <v>80</v>
      </c>
      <c r="BK151" s="171">
        <f>ROUND(I151*H151,2)</f>
        <v>0</v>
      </c>
      <c r="BL151" s="18" t="s">
        <v>150</v>
      </c>
      <c r="BM151" s="170" t="s">
        <v>177</v>
      </c>
    </row>
    <row r="152" spans="1:65" s="2" customFormat="1" ht="39">
      <c r="A152" s="33"/>
      <c r="B152" s="34"/>
      <c r="C152" s="33"/>
      <c r="D152" s="172" t="s">
        <v>152</v>
      </c>
      <c r="E152" s="33"/>
      <c r="F152" s="173" t="s">
        <v>178</v>
      </c>
      <c r="G152" s="33"/>
      <c r="H152" s="33"/>
      <c r="I152" s="94"/>
      <c r="J152" s="33"/>
      <c r="K152" s="33"/>
      <c r="L152" s="34"/>
      <c r="M152" s="174"/>
      <c r="N152" s="175"/>
      <c r="O152" s="59"/>
      <c r="P152" s="59"/>
      <c r="Q152" s="59"/>
      <c r="R152" s="59"/>
      <c r="S152" s="59"/>
      <c r="T152" s="60"/>
      <c r="U152" s="33"/>
      <c r="V152" s="33"/>
      <c r="W152" s="33"/>
      <c r="X152" s="33"/>
      <c r="Y152" s="33"/>
      <c r="Z152" s="33"/>
      <c r="AA152" s="33"/>
      <c r="AB152" s="33"/>
      <c r="AC152" s="33"/>
      <c r="AD152" s="33"/>
      <c r="AE152" s="33"/>
      <c r="AT152" s="18" t="s">
        <v>152</v>
      </c>
      <c r="AU152" s="18" t="s">
        <v>82</v>
      </c>
    </row>
    <row r="153" spans="1:65" s="2" customFormat="1" ht="253.5">
      <c r="A153" s="33"/>
      <c r="B153" s="34"/>
      <c r="C153" s="33"/>
      <c r="D153" s="172" t="s">
        <v>154</v>
      </c>
      <c r="E153" s="33"/>
      <c r="F153" s="176" t="s">
        <v>179</v>
      </c>
      <c r="G153" s="33"/>
      <c r="H153" s="33"/>
      <c r="I153" s="94"/>
      <c r="J153" s="33"/>
      <c r="K153" s="33"/>
      <c r="L153" s="34"/>
      <c r="M153" s="174"/>
      <c r="N153" s="175"/>
      <c r="O153" s="59"/>
      <c r="P153" s="59"/>
      <c r="Q153" s="59"/>
      <c r="R153" s="59"/>
      <c r="S153" s="59"/>
      <c r="T153" s="60"/>
      <c r="U153" s="33"/>
      <c r="V153" s="33"/>
      <c r="W153" s="33"/>
      <c r="X153" s="33"/>
      <c r="Y153" s="33"/>
      <c r="Z153" s="33"/>
      <c r="AA153" s="33"/>
      <c r="AB153" s="33"/>
      <c r="AC153" s="33"/>
      <c r="AD153" s="33"/>
      <c r="AE153" s="33"/>
      <c r="AT153" s="18" t="s">
        <v>154</v>
      </c>
      <c r="AU153" s="18" t="s">
        <v>82</v>
      </c>
    </row>
    <row r="154" spans="1:65" s="13" customFormat="1" ht="11.25">
      <c r="B154" s="177"/>
      <c r="D154" s="172" t="s">
        <v>156</v>
      </c>
      <c r="E154" s="178" t="s">
        <v>1</v>
      </c>
      <c r="F154" s="179" t="s">
        <v>180</v>
      </c>
      <c r="H154" s="180">
        <v>810</v>
      </c>
      <c r="I154" s="181"/>
      <c r="L154" s="177"/>
      <c r="M154" s="182"/>
      <c r="N154" s="183"/>
      <c r="O154" s="183"/>
      <c r="P154" s="183"/>
      <c r="Q154" s="183"/>
      <c r="R154" s="183"/>
      <c r="S154" s="183"/>
      <c r="T154" s="184"/>
      <c r="AT154" s="178" t="s">
        <v>156</v>
      </c>
      <c r="AU154" s="178" t="s">
        <v>82</v>
      </c>
      <c r="AV154" s="13" t="s">
        <v>82</v>
      </c>
      <c r="AW154" s="13" t="s">
        <v>29</v>
      </c>
      <c r="AX154" s="13" t="s">
        <v>72</v>
      </c>
      <c r="AY154" s="178" t="s">
        <v>142</v>
      </c>
    </row>
    <row r="155" spans="1:65" s="13" customFormat="1" ht="22.5">
      <c r="B155" s="177"/>
      <c r="D155" s="172" t="s">
        <v>156</v>
      </c>
      <c r="E155" s="178" t="s">
        <v>1</v>
      </c>
      <c r="F155" s="179" t="s">
        <v>181</v>
      </c>
      <c r="H155" s="180">
        <v>3300</v>
      </c>
      <c r="I155" s="181"/>
      <c r="L155" s="177"/>
      <c r="M155" s="182"/>
      <c r="N155" s="183"/>
      <c r="O155" s="183"/>
      <c r="P155" s="183"/>
      <c r="Q155" s="183"/>
      <c r="R155" s="183"/>
      <c r="S155" s="183"/>
      <c r="T155" s="184"/>
      <c r="AT155" s="178" t="s">
        <v>156</v>
      </c>
      <c r="AU155" s="178" t="s">
        <v>82</v>
      </c>
      <c r="AV155" s="13" t="s">
        <v>82</v>
      </c>
      <c r="AW155" s="13" t="s">
        <v>29</v>
      </c>
      <c r="AX155" s="13" t="s">
        <v>72</v>
      </c>
      <c r="AY155" s="178" t="s">
        <v>142</v>
      </c>
    </row>
    <row r="156" spans="1:65" s="14" customFormat="1" ht="11.25">
      <c r="B156" s="185"/>
      <c r="D156" s="172" t="s">
        <v>156</v>
      </c>
      <c r="E156" s="186" t="s">
        <v>1</v>
      </c>
      <c r="F156" s="187" t="s">
        <v>158</v>
      </c>
      <c r="H156" s="188">
        <v>4110</v>
      </c>
      <c r="I156" s="189"/>
      <c r="L156" s="185"/>
      <c r="M156" s="190"/>
      <c r="N156" s="191"/>
      <c r="O156" s="191"/>
      <c r="P156" s="191"/>
      <c r="Q156" s="191"/>
      <c r="R156" s="191"/>
      <c r="S156" s="191"/>
      <c r="T156" s="192"/>
      <c r="AT156" s="186" t="s">
        <v>156</v>
      </c>
      <c r="AU156" s="186" t="s">
        <v>82</v>
      </c>
      <c r="AV156" s="14" t="s">
        <v>150</v>
      </c>
      <c r="AW156" s="14" t="s">
        <v>29</v>
      </c>
      <c r="AX156" s="14" t="s">
        <v>80</v>
      </c>
      <c r="AY156" s="186" t="s">
        <v>142</v>
      </c>
    </row>
    <row r="157" spans="1:65" s="2" customFormat="1" ht="21.75" customHeight="1">
      <c r="A157" s="33"/>
      <c r="B157" s="158"/>
      <c r="C157" s="159" t="s">
        <v>8</v>
      </c>
      <c r="D157" s="159" t="s">
        <v>145</v>
      </c>
      <c r="E157" s="160" t="s">
        <v>182</v>
      </c>
      <c r="F157" s="161" t="s">
        <v>183</v>
      </c>
      <c r="G157" s="162" t="s">
        <v>148</v>
      </c>
      <c r="H157" s="163">
        <v>1400</v>
      </c>
      <c r="I157" s="164"/>
      <c r="J157" s="165">
        <f>ROUND(I157*H157,2)</f>
        <v>0</v>
      </c>
      <c r="K157" s="161" t="s">
        <v>149</v>
      </c>
      <c r="L157" s="34"/>
      <c r="M157" s="166" t="s">
        <v>1</v>
      </c>
      <c r="N157" s="167" t="s">
        <v>37</v>
      </c>
      <c r="O157" s="59"/>
      <c r="P157" s="168">
        <f>O157*H157</f>
        <v>0</v>
      </c>
      <c r="Q157" s="168">
        <v>0</v>
      </c>
      <c r="R157" s="168">
        <f>Q157*H157</f>
        <v>0</v>
      </c>
      <c r="S157" s="168">
        <v>0.57999999999999996</v>
      </c>
      <c r="T157" s="169">
        <f>S157*H157</f>
        <v>812</v>
      </c>
      <c r="U157" s="33"/>
      <c r="V157" s="33"/>
      <c r="W157" s="33"/>
      <c r="X157" s="33"/>
      <c r="Y157" s="33"/>
      <c r="Z157" s="33"/>
      <c r="AA157" s="33"/>
      <c r="AB157" s="33"/>
      <c r="AC157" s="33"/>
      <c r="AD157" s="33"/>
      <c r="AE157" s="33"/>
      <c r="AR157" s="170" t="s">
        <v>150</v>
      </c>
      <c r="AT157" s="170" t="s">
        <v>145</v>
      </c>
      <c r="AU157" s="170" t="s">
        <v>82</v>
      </c>
      <c r="AY157" s="18" t="s">
        <v>142</v>
      </c>
      <c r="BE157" s="171">
        <f>IF(N157="základní",J157,0)</f>
        <v>0</v>
      </c>
      <c r="BF157" s="171">
        <f>IF(N157="snížená",J157,0)</f>
        <v>0</v>
      </c>
      <c r="BG157" s="171">
        <f>IF(N157="zákl. přenesená",J157,0)</f>
        <v>0</v>
      </c>
      <c r="BH157" s="171">
        <f>IF(N157="sníž. přenesená",J157,0)</f>
        <v>0</v>
      </c>
      <c r="BI157" s="171">
        <f>IF(N157="nulová",J157,0)</f>
        <v>0</v>
      </c>
      <c r="BJ157" s="18" t="s">
        <v>80</v>
      </c>
      <c r="BK157" s="171">
        <f>ROUND(I157*H157,2)</f>
        <v>0</v>
      </c>
      <c r="BL157" s="18" t="s">
        <v>150</v>
      </c>
      <c r="BM157" s="170" t="s">
        <v>184</v>
      </c>
    </row>
    <row r="158" spans="1:65" s="2" customFormat="1" ht="39">
      <c r="A158" s="33"/>
      <c r="B158" s="34"/>
      <c r="C158" s="33"/>
      <c r="D158" s="172" t="s">
        <v>152</v>
      </c>
      <c r="E158" s="33"/>
      <c r="F158" s="173" t="s">
        <v>185</v>
      </c>
      <c r="G158" s="33"/>
      <c r="H158" s="33"/>
      <c r="I158" s="94"/>
      <c r="J158" s="33"/>
      <c r="K158" s="33"/>
      <c r="L158" s="34"/>
      <c r="M158" s="174"/>
      <c r="N158" s="175"/>
      <c r="O158" s="59"/>
      <c r="P158" s="59"/>
      <c r="Q158" s="59"/>
      <c r="R158" s="59"/>
      <c r="S158" s="59"/>
      <c r="T158" s="60"/>
      <c r="U158" s="33"/>
      <c r="V158" s="33"/>
      <c r="W158" s="33"/>
      <c r="X158" s="33"/>
      <c r="Y158" s="33"/>
      <c r="Z158" s="33"/>
      <c r="AA158" s="33"/>
      <c r="AB158" s="33"/>
      <c r="AC158" s="33"/>
      <c r="AD158" s="33"/>
      <c r="AE158" s="33"/>
      <c r="AT158" s="18" t="s">
        <v>152</v>
      </c>
      <c r="AU158" s="18" t="s">
        <v>82</v>
      </c>
    </row>
    <row r="159" spans="1:65" s="2" customFormat="1" ht="253.5">
      <c r="A159" s="33"/>
      <c r="B159" s="34"/>
      <c r="C159" s="33"/>
      <c r="D159" s="172" t="s">
        <v>154</v>
      </c>
      <c r="E159" s="33"/>
      <c r="F159" s="176" t="s">
        <v>179</v>
      </c>
      <c r="G159" s="33"/>
      <c r="H159" s="33"/>
      <c r="I159" s="94"/>
      <c r="J159" s="33"/>
      <c r="K159" s="33"/>
      <c r="L159" s="34"/>
      <c r="M159" s="174"/>
      <c r="N159" s="175"/>
      <c r="O159" s="59"/>
      <c r="P159" s="59"/>
      <c r="Q159" s="59"/>
      <c r="R159" s="59"/>
      <c r="S159" s="59"/>
      <c r="T159" s="60"/>
      <c r="U159" s="33"/>
      <c r="V159" s="33"/>
      <c r="W159" s="33"/>
      <c r="X159" s="33"/>
      <c r="Y159" s="33"/>
      <c r="Z159" s="33"/>
      <c r="AA159" s="33"/>
      <c r="AB159" s="33"/>
      <c r="AC159" s="33"/>
      <c r="AD159" s="33"/>
      <c r="AE159" s="33"/>
      <c r="AT159" s="18" t="s">
        <v>154</v>
      </c>
      <c r="AU159" s="18" t="s">
        <v>82</v>
      </c>
    </row>
    <row r="160" spans="1:65" s="13" customFormat="1" ht="22.5">
      <c r="B160" s="177"/>
      <c r="D160" s="172" t="s">
        <v>156</v>
      </c>
      <c r="E160" s="178" t="s">
        <v>1</v>
      </c>
      <c r="F160" s="179" t="s">
        <v>186</v>
      </c>
      <c r="H160" s="180">
        <v>1400</v>
      </c>
      <c r="I160" s="181"/>
      <c r="L160" s="177"/>
      <c r="M160" s="182"/>
      <c r="N160" s="183"/>
      <c r="O160" s="183"/>
      <c r="P160" s="183"/>
      <c r="Q160" s="183"/>
      <c r="R160" s="183"/>
      <c r="S160" s="183"/>
      <c r="T160" s="184"/>
      <c r="AT160" s="178" t="s">
        <v>156</v>
      </c>
      <c r="AU160" s="178" t="s">
        <v>82</v>
      </c>
      <c r="AV160" s="13" t="s">
        <v>82</v>
      </c>
      <c r="AW160" s="13" t="s">
        <v>29</v>
      </c>
      <c r="AX160" s="13" t="s">
        <v>80</v>
      </c>
      <c r="AY160" s="178" t="s">
        <v>142</v>
      </c>
    </row>
    <row r="161" spans="1:65" s="2" customFormat="1" ht="21.75" customHeight="1">
      <c r="A161" s="33"/>
      <c r="B161" s="158"/>
      <c r="C161" s="159" t="s">
        <v>187</v>
      </c>
      <c r="D161" s="159" t="s">
        <v>145</v>
      </c>
      <c r="E161" s="160" t="s">
        <v>188</v>
      </c>
      <c r="F161" s="161" t="s">
        <v>189</v>
      </c>
      <c r="G161" s="162" t="s">
        <v>148</v>
      </c>
      <c r="H161" s="163">
        <v>16600</v>
      </c>
      <c r="I161" s="164"/>
      <c r="J161" s="165">
        <f>ROUND(I161*H161,2)</f>
        <v>0</v>
      </c>
      <c r="K161" s="161" t="s">
        <v>149</v>
      </c>
      <c r="L161" s="34"/>
      <c r="M161" s="166" t="s">
        <v>1</v>
      </c>
      <c r="N161" s="167" t="s">
        <v>37</v>
      </c>
      <c r="O161" s="59"/>
      <c r="P161" s="168">
        <f>O161*H161</f>
        <v>0</v>
      </c>
      <c r="Q161" s="168">
        <v>1.6000000000000001E-4</v>
      </c>
      <c r="R161" s="168">
        <f>Q161*H161</f>
        <v>2.6560000000000001</v>
      </c>
      <c r="S161" s="168">
        <v>0.25600000000000001</v>
      </c>
      <c r="T161" s="169">
        <f>S161*H161</f>
        <v>4249.6000000000004</v>
      </c>
      <c r="U161" s="33"/>
      <c r="V161" s="33"/>
      <c r="W161" s="33"/>
      <c r="X161" s="33"/>
      <c r="Y161" s="33"/>
      <c r="Z161" s="33"/>
      <c r="AA161" s="33"/>
      <c r="AB161" s="33"/>
      <c r="AC161" s="33"/>
      <c r="AD161" s="33"/>
      <c r="AE161" s="33"/>
      <c r="AR161" s="170" t="s">
        <v>150</v>
      </c>
      <c r="AT161" s="170" t="s">
        <v>145</v>
      </c>
      <c r="AU161" s="170" t="s">
        <v>82</v>
      </c>
      <c r="AY161" s="18" t="s">
        <v>142</v>
      </c>
      <c r="BE161" s="171">
        <f>IF(N161="základní",J161,0)</f>
        <v>0</v>
      </c>
      <c r="BF161" s="171">
        <f>IF(N161="snížená",J161,0)</f>
        <v>0</v>
      </c>
      <c r="BG161" s="171">
        <f>IF(N161="zákl. přenesená",J161,0)</f>
        <v>0</v>
      </c>
      <c r="BH161" s="171">
        <f>IF(N161="sníž. přenesená",J161,0)</f>
        <v>0</v>
      </c>
      <c r="BI161" s="171">
        <f>IF(N161="nulová",J161,0)</f>
        <v>0</v>
      </c>
      <c r="BJ161" s="18" t="s">
        <v>80</v>
      </c>
      <c r="BK161" s="171">
        <f>ROUND(I161*H161,2)</f>
        <v>0</v>
      </c>
      <c r="BL161" s="18" t="s">
        <v>150</v>
      </c>
      <c r="BM161" s="170" t="s">
        <v>190</v>
      </c>
    </row>
    <row r="162" spans="1:65" s="2" customFormat="1" ht="29.25">
      <c r="A162" s="33"/>
      <c r="B162" s="34"/>
      <c r="C162" s="33"/>
      <c r="D162" s="172" t="s">
        <v>152</v>
      </c>
      <c r="E162" s="33"/>
      <c r="F162" s="173" t="s">
        <v>191</v>
      </c>
      <c r="G162" s="33"/>
      <c r="H162" s="33"/>
      <c r="I162" s="94"/>
      <c r="J162" s="33"/>
      <c r="K162" s="33"/>
      <c r="L162" s="34"/>
      <c r="M162" s="174"/>
      <c r="N162" s="175"/>
      <c r="O162" s="59"/>
      <c r="P162" s="59"/>
      <c r="Q162" s="59"/>
      <c r="R162" s="59"/>
      <c r="S162" s="59"/>
      <c r="T162" s="60"/>
      <c r="U162" s="33"/>
      <c r="V162" s="33"/>
      <c r="W162" s="33"/>
      <c r="X162" s="33"/>
      <c r="Y162" s="33"/>
      <c r="Z162" s="33"/>
      <c r="AA162" s="33"/>
      <c r="AB162" s="33"/>
      <c r="AC162" s="33"/>
      <c r="AD162" s="33"/>
      <c r="AE162" s="33"/>
      <c r="AT162" s="18" t="s">
        <v>152</v>
      </c>
      <c r="AU162" s="18" t="s">
        <v>82</v>
      </c>
    </row>
    <row r="163" spans="1:65" s="2" customFormat="1" ht="224.25">
      <c r="A163" s="33"/>
      <c r="B163" s="34"/>
      <c r="C163" s="33"/>
      <c r="D163" s="172" t="s">
        <v>154</v>
      </c>
      <c r="E163" s="33"/>
      <c r="F163" s="176" t="s">
        <v>192</v>
      </c>
      <c r="G163" s="33"/>
      <c r="H163" s="33"/>
      <c r="I163" s="94"/>
      <c r="J163" s="33"/>
      <c r="K163" s="33"/>
      <c r="L163" s="34"/>
      <c r="M163" s="174"/>
      <c r="N163" s="175"/>
      <c r="O163" s="59"/>
      <c r="P163" s="59"/>
      <c r="Q163" s="59"/>
      <c r="R163" s="59"/>
      <c r="S163" s="59"/>
      <c r="T163" s="60"/>
      <c r="U163" s="33"/>
      <c r="V163" s="33"/>
      <c r="W163" s="33"/>
      <c r="X163" s="33"/>
      <c r="Y163" s="33"/>
      <c r="Z163" s="33"/>
      <c r="AA163" s="33"/>
      <c r="AB163" s="33"/>
      <c r="AC163" s="33"/>
      <c r="AD163" s="33"/>
      <c r="AE163" s="33"/>
      <c r="AT163" s="18" t="s">
        <v>154</v>
      </c>
      <c r="AU163" s="18" t="s">
        <v>82</v>
      </c>
    </row>
    <row r="164" spans="1:65" s="13" customFormat="1" ht="22.5">
      <c r="B164" s="177"/>
      <c r="D164" s="172" t="s">
        <v>156</v>
      </c>
      <c r="E164" s="178" t="s">
        <v>1</v>
      </c>
      <c r="F164" s="179" t="s">
        <v>193</v>
      </c>
      <c r="H164" s="180">
        <v>8300</v>
      </c>
      <c r="I164" s="181"/>
      <c r="L164" s="177"/>
      <c r="M164" s="182"/>
      <c r="N164" s="183"/>
      <c r="O164" s="183"/>
      <c r="P164" s="183"/>
      <c r="Q164" s="183"/>
      <c r="R164" s="183"/>
      <c r="S164" s="183"/>
      <c r="T164" s="184"/>
      <c r="AT164" s="178" t="s">
        <v>156</v>
      </c>
      <c r="AU164" s="178" t="s">
        <v>82</v>
      </c>
      <c r="AV164" s="13" t="s">
        <v>82</v>
      </c>
      <c r="AW164" s="13" t="s">
        <v>29</v>
      </c>
      <c r="AX164" s="13" t="s">
        <v>72</v>
      </c>
      <c r="AY164" s="178" t="s">
        <v>142</v>
      </c>
    </row>
    <row r="165" spans="1:65" s="15" customFormat="1" ht="11.25">
      <c r="B165" s="193"/>
      <c r="D165" s="172" t="s">
        <v>156</v>
      </c>
      <c r="E165" s="194" t="s">
        <v>1</v>
      </c>
      <c r="F165" s="195" t="s">
        <v>194</v>
      </c>
      <c r="H165" s="194" t="s">
        <v>1</v>
      </c>
      <c r="I165" s="196"/>
      <c r="L165" s="193"/>
      <c r="M165" s="197"/>
      <c r="N165" s="198"/>
      <c r="O165" s="198"/>
      <c r="P165" s="198"/>
      <c r="Q165" s="198"/>
      <c r="R165" s="198"/>
      <c r="S165" s="198"/>
      <c r="T165" s="199"/>
      <c r="AT165" s="194" t="s">
        <v>156</v>
      </c>
      <c r="AU165" s="194" t="s">
        <v>82</v>
      </c>
      <c r="AV165" s="15" t="s">
        <v>80</v>
      </c>
      <c r="AW165" s="15" t="s">
        <v>29</v>
      </c>
      <c r="AX165" s="15" t="s">
        <v>72</v>
      </c>
      <c r="AY165" s="194" t="s">
        <v>142</v>
      </c>
    </row>
    <row r="166" spans="1:65" s="13" customFormat="1" ht="11.25">
      <c r="B166" s="177"/>
      <c r="D166" s="172" t="s">
        <v>156</v>
      </c>
      <c r="E166" s="178" t="s">
        <v>1</v>
      </c>
      <c r="F166" s="179" t="s">
        <v>195</v>
      </c>
      <c r="H166" s="180">
        <v>8300</v>
      </c>
      <c r="I166" s="181"/>
      <c r="L166" s="177"/>
      <c r="M166" s="182"/>
      <c r="N166" s="183"/>
      <c r="O166" s="183"/>
      <c r="P166" s="183"/>
      <c r="Q166" s="183"/>
      <c r="R166" s="183"/>
      <c r="S166" s="183"/>
      <c r="T166" s="184"/>
      <c r="AT166" s="178" t="s">
        <v>156</v>
      </c>
      <c r="AU166" s="178" t="s">
        <v>82</v>
      </c>
      <c r="AV166" s="13" t="s">
        <v>82</v>
      </c>
      <c r="AW166" s="13" t="s">
        <v>29</v>
      </c>
      <c r="AX166" s="13" t="s">
        <v>72</v>
      </c>
      <c r="AY166" s="178" t="s">
        <v>142</v>
      </c>
    </row>
    <row r="167" spans="1:65" s="14" customFormat="1" ht="11.25">
      <c r="B167" s="185"/>
      <c r="D167" s="172" t="s">
        <v>156</v>
      </c>
      <c r="E167" s="186" t="s">
        <v>1</v>
      </c>
      <c r="F167" s="187" t="s">
        <v>158</v>
      </c>
      <c r="H167" s="188">
        <v>16600</v>
      </c>
      <c r="I167" s="189"/>
      <c r="L167" s="185"/>
      <c r="M167" s="190"/>
      <c r="N167" s="191"/>
      <c r="O167" s="191"/>
      <c r="P167" s="191"/>
      <c r="Q167" s="191"/>
      <c r="R167" s="191"/>
      <c r="S167" s="191"/>
      <c r="T167" s="192"/>
      <c r="AT167" s="186" t="s">
        <v>156</v>
      </c>
      <c r="AU167" s="186" t="s">
        <v>82</v>
      </c>
      <c r="AV167" s="14" t="s">
        <v>150</v>
      </c>
      <c r="AW167" s="14" t="s">
        <v>29</v>
      </c>
      <c r="AX167" s="14" t="s">
        <v>80</v>
      </c>
      <c r="AY167" s="186" t="s">
        <v>142</v>
      </c>
    </row>
    <row r="168" spans="1:65" s="2" customFormat="1" ht="16.5" customHeight="1">
      <c r="A168" s="33"/>
      <c r="B168" s="158"/>
      <c r="C168" s="159" t="s">
        <v>196</v>
      </c>
      <c r="D168" s="159" t="s">
        <v>145</v>
      </c>
      <c r="E168" s="160" t="s">
        <v>197</v>
      </c>
      <c r="F168" s="161" t="s">
        <v>198</v>
      </c>
      <c r="G168" s="162" t="s">
        <v>199</v>
      </c>
      <c r="H168" s="163">
        <v>1600</v>
      </c>
      <c r="I168" s="164"/>
      <c r="J168" s="165">
        <f>ROUND(I168*H168,2)</f>
        <v>0</v>
      </c>
      <c r="K168" s="161" t="s">
        <v>149</v>
      </c>
      <c r="L168" s="34"/>
      <c r="M168" s="166" t="s">
        <v>1</v>
      </c>
      <c r="N168" s="167" t="s">
        <v>37</v>
      </c>
      <c r="O168" s="59"/>
      <c r="P168" s="168">
        <f>O168*H168</f>
        <v>0</v>
      </c>
      <c r="Q168" s="168">
        <v>0</v>
      </c>
      <c r="R168" s="168">
        <f>Q168*H168</f>
        <v>0</v>
      </c>
      <c r="S168" s="168">
        <v>0.23</v>
      </c>
      <c r="T168" s="169">
        <f>S168*H168</f>
        <v>368</v>
      </c>
      <c r="U168" s="33"/>
      <c r="V168" s="33"/>
      <c r="W168" s="33"/>
      <c r="X168" s="33"/>
      <c r="Y168" s="33"/>
      <c r="Z168" s="33"/>
      <c r="AA168" s="33"/>
      <c r="AB168" s="33"/>
      <c r="AC168" s="33"/>
      <c r="AD168" s="33"/>
      <c r="AE168" s="33"/>
      <c r="AR168" s="170" t="s">
        <v>150</v>
      </c>
      <c r="AT168" s="170" t="s">
        <v>145</v>
      </c>
      <c r="AU168" s="170" t="s">
        <v>82</v>
      </c>
      <c r="AY168" s="18" t="s">
        <v>142</v>
      </c>
      <c r="BE168" s="171">
        <f>IF(N168="základní",J168,0)</f>
        <v>0</v>
      </c>
      <c r="BF168" s="171">
        <f>IF(N168="snížená",J168,0)</f>
        <v>0</v>
      </c>
      <c r="BG168" s="171">
        <f>IF(N168="zákl. přenesená",J168,0)</f>
        <v>0</v>
      </c>
      <c r="BH168" s="171">
        <f>IF(N168="sníž. přenesená",J168,0)</f>
        <v>0</v>
      </c>
      <c r="BI168" s="171">
        <f>IF(N168="nulová",J168,0)</f>
        <v>0</v>
      </c>
      <c r="BJ168" s="18" t="s">
        <v>80</v>
      </c>
      <c r="BK168" s="171">
        <f>ROUND(I168*H168,2)</f>
        <v>0</v>
      </c>
      <c r="BL168" s="18" t="s">
        <v>150</v>
      </c>
      <c r="BM168" s="170" t="s">
        <v>200</v>
      </c>
    </row>
    <row r="169" spans="1:65" s="2" customFormat="1" ht="29.25">
      <c r="A169" s="33"/>
      <c r="B169" s="34"/>
      <c r="C169" s="33"/>
      <c r="D169" s="172" t="s">
        <v>152</v>
      </c>
      <c r="E169" s="33"/>
      <c r="F169" s="173" t="s">
        <v>201</v>
      </c>
      <c r="G169" s="33"/>
      <c r="H169" s="33"/>
      <c r="I169" s="94"/>
      <c r="J169" s="33"/>
      <c r="K169" s="33"/>
      <c r="L169" s="34"/>
      <c r="M169" s="174"/>
      <c r="N169" s="175"/>
      <c r="O169" s="59"/>
      <c r="P169" s="59"/>
      <c r="Q169" s="59"/>
      <c r="R169" s="59"/>
      <c r="S169" s="59"/>
      <c r="T169" s="60"/>
      <c r="U169" s="33"/>
      <c r="V169" s="33"/>
      <c r="W169" s="33"/>
      <c r="X169" s="33"/>
      <c r="Y169" s="33"/>
      <c r="Z169" s="33"/>
      <c r="AA169" s="33"/>
      <c r="AB169" s="33"/>
      <c r="AC169" s="33"/>
      <c r="AD169" s="33"/>
      <c r="AE169" s="33"/>
      <c r="AT169" s="18" t="s">
        <v>152</v>
      </c>
      <c r="AU169" s="18" t="s">
        <v>82</v>
      </c>
    </row>
    <row r="170" spans="1:65" s="2" customFormat="1" ht="156">
      <c r="A170" s="33"/>
      <c r="B170" s="34"/>
      <c r="C170" s="33"/>
      <c r="D170" s="172" t="s">
        <v>154</v>
      </c>
      <c r="E170" s="33"/>
      <c r="F170" s="176" t="s">
        <v>202</v>
      </c>
      <c r="G170" s="33"/>
      <c r="H170" s="33"/>
      <c r="I170" s="94"/>
      <c r="J170" s="33"/>
      <c r="K170" s="33"/>
      <c r="L170" s="34"/>
      <c r="M170" s="174"/>
      <c r="N170" s="175"/>
      <c r="O170" s="59"/>
      <c r="P170" s="59"/>
      <c r="Q170" s="59"/>
      <c r="R170" s="59"/>
      <c r="S170" s="59"/>
      <c r="T170" s="60"/>
      <c r="U170" s="33"/>
      <c r="V170" s="33"/>
      <c r="W170" s="33"/>
      <c r="X170" s="33"/>
      <c r="Y170" s="33"/>
      <c r="Z170" s="33"/>
      <c r="AA170" s="33"/>
      <c r="AB170" s="33"/>
      <c r="AC170" s="33"/>
      <c r="AD170" s="33"/>
      <c r="AE170" s="33"/>
      <c r="AT170" s="18" t="s">
        <v>154</v>
      </c>
      <c r="AU170" s="18" t="s">
        <v>82</v>
      </c>
    </row>
    <row r="171" spans="1:65" s="13" customFormat="1" ht="11.25">
      <c r="B171" s="177"/>
      <c r="D171" s="172" t="s">
        <v>156</v>
      </c>
      <c r="E171" s="178" t="s">
        <v>1</v>
      </c>
      <c r="F171" s="179" t="s">
        <v>203</v>
      </c>
      <c r="H171" s="180">
        <v>1600</v>
      </c>
      <c r="I171" s="181"/>
      <c r="L171" s="177"/>
      <c r="M171" s="182"/>
      <c r="N171" s="183"/>
      <c r="O171" s="183"/>
      <c r="P171" s="183"/>
      <c r="Q171" s="183"/>
      <c r="R171" s="183"/>
      <c r="S171" s="183"/>
      <c r="T171" s="184"/>
      <c r="AT171" s="178" t="s">
        <v>156</v>
      </c>
      <c r="AU171" s="178" t="s">
        <v>82</v>
      </c>
      <c r="AV171" s="13" t="s">
        <v>82</v>
      </c>
      <c r="AW171" s="13" t="s">
        <v>29</v>
      </c>
      <c r="AX171" s="13" t="s">
        <v>80</v>
      </c>
      <c r="AY171" s="178" t="s">
        <v>142</v>
      </c>
    </row>
    <row r="172" spans="1:65" s="2" customFormat="1" ht="16.5" customHeight="1">
      <c r="A172" s="33"/>
      <c r="B172" s="158"/>
      <c r="C172" s="159" t="s">
        <v>204</v>
      </c>
      <c r="D172" s="159" t="s">
        <v>145</v>
      </c>
      <c r="E172" s="160" t="s">
        <v>205</v>
      </c>
      <c r="F172" s="161" t="s">
        <v>206</v>
      </c>
      <c r="G172" s="162" t="s">
        <v>199</v>
      </c>
      <c r="H172" s="163">
        <v>1350</v>
      </c>
      <c r="I172" s="164"/>
      <c r="J172" s="165">
        <f>ROUND(I172*H172,2)</f>
        <v>0</v>
      </c>
      <c r="K172" s="161" t="s">
        <v>149</v>
      </c>
      <c r="L172" s="34"/>
      <c r="M172" s="166" t="s">
        <v>1</v>
      </c>
      <c r="N172" s="167" t="s">
        <v>37</v>
      </c>
      <c r="O172" s="59"/>
      <c r="P172" s="168">
        <f>O172*H172</f>
        <v>0</v>
      </c>
      <c r="Q172" s="168">
        <v>0</v>
      </c>
      <c r="R172" s="168">
        <f>Q172*H172</f>
        <v>0</v>
      </c>
      <c r="S172" s="168">
        <v>0.28999999999999998</v>
      </c>
      <c r="T172" s="169">
        <f>S172*H172</f>
        <v>391.5</v>
      </c>
      <c r="U172" s="33"/>
      <c r="V172" s="33"/>
      <c r="W172" s="33"/>
      <c r="X172" s="33"/>
      <c r="Y172" s="33"/>
      <c r="Z172" s="33"/>
      <c r="AA172" s="33"/>
      <c r="AB172" s="33"/>
      <c r="AC172" s="33"/>
      <c r="AD172" s="33"/>
      <c r="AE172" s="33"/>
      <c r="AR172" s="170" t="s">
        <v>150</v>
      </c>
      <c r="AT172" s="170" t="s">
        <v>145</v>
      </c>
      <c r="AU172" s="170" t="s">
        <v>82</v>
      </c>
      <c r="AY172" s="18" t="s">
        <v>142</v>
      </c>
      <c r="BE172" s="171">
        <f>IF(N172="základní",J172,0)</f>
        <v>0</v>
      </c>
      <c r="BF172" s="171">
        <f>IF(N172="snížená",J172,0)</f>
        <v>0</v>
      </c>
      <c r="BG172" s="171">
        <f>IF(N172="zákl. přenesená",J172,0)</f>
        <v>0</v>
      </c>
      <c r="BH172" s="171">
        <f>IF(N172="sníž. přenesená",J172,0)</f>
        <v>0</v>
      </c>
      <c r="BI172" s="171">
        <f>IF(N172="nulová",J172,0)</f>
        <v>0</v>
      </c>
      <c r="BJ172" s="18" t="s">
        <v>80</v>
      </c>
      <c r="BK172" s="171">
        <f>ROUND(I172*H172,2)</f>
        <v>0</v>
      </c>
      <c r="BL172" s="18" t="s">
        <v>150</v>
      </c>
      <c r="BM172" s="170" t="s">
        <v>207</v>
      </c>
    </row>
    <row r="173" spans="1:65" s="2" customFormat="1" ht="29.25">
      <c r="A173" s="33"/>
      <c r="B173" s="34"/>
      <c r="C173" s="33"/>
      <c r="D173" s="172" t="s">
        <v>152</v>
      </c>
      <c r="E173" s="33"/>
      <c r="F173" s="173" t="s">
        <v>208</v>
      </c>
      <c r="G173" s="33"/>
      <c r="H173" s="33"/>
      <c r="I173" s="94"/>
      <c r="J173" s="33"/>
      <c r="K173" s="33"/>
      <c r="L173" s="34"/>
      <c r="M173" s="174"/>
      <c r="N173" s="175"/>
      <c r="O173" s="59"/>
      <c r="P173" s="59"/>
      <c r="Q173" s="59"/>
      <c r="R173" s="59"/>
      <c r="S173" s="59"/>
      <c r="T173" s="60"/>
      <c r="U173" s="33"/>
      <c r="V173" s="33"/>
      <c r="W173" s="33"/>
      <c r="X173" s="33"/>
      <c r="Y173" s="33"/>
      <c r="Z173" s="33"/>
      <c r="AA173" s="33"/>
      <c r="AB173" s="33"/>
      <c r="AC173" s="33"/>
      <c r="AD173" s="33"/>
      <c r="AE173" s="33"/>
      <c r="AT173" s="18" t="s">
        <v>152</v>
      </c>
      <c r="AU173" s="18" t="s">
        <v>82</v>
      </c>
    </row>
    <row r="174" spans="1:65" s="2" customFormat="1" ht="156">
      <c r="A174" s="33"/>
      <c r="B174" s="34"/>
      <c r="C174" s="33"/>
      <c r="D174" s="172" t="s">
        <v>154</v>
      </c>
      <c r="E174" s="33"/>
      <c r="F174" s="176" t="s">
        <v>202</v>
      </c>
      <c r="G174" s="33"/>
      <c r="H174" s="33"/>
      <c r="I174" s="94"/>
      <c r="J174" s="33"/>
      <c r="K174" s="33"/>
      <c r="L174" s="34"/>
      <c r="M174" s="174"/>
      <c r="N174" s="175"/>
      <c r="O174" s="59"/>
      <c r="P174" s="59"/>
      <c r="Q174" s="59"/>
      <c r="R174" s="59"/>
      <c r="S174" s="59"/>
      <c r="T174" s="60"/>
      <c r="U174" s="33"/>
      <c r="V174" s="33"/>
      <c r="W174" s="33"/>
      <c r="X174" s="33"/>
      <c r="Y174" s="33"/>
      <c r="Z174" s="33"/>
      <c r="AA174" s="33"/>
      <c r="AB174" s="33"/>
      <c r="AC174" s="33"/>
      <c r="AD174" s="33"/>
      <c r="AE174" s="33"/>
      <c r="AT174" s="18" t="s">
        <v>154</v>
      </c>
      <c r="AU174" s="18" t="s">
        <v>82</v>
      </c>
    </row>
    <row r="175" spans="1:65" s="13" customFormat="1" ht="11.25">
      <c r="B175" s="177"/>
      <c r="D175" s="172" t="s">
        <v>156</v>
      </c>
      <c r="E175" s="178" t="s">
        <v>1</v>
      </c>
      <c r="F175" s="179" t="s">
        <v>209</v>
      </c>
      <c r="H175" s="180">
        <v>1350</v>
      </c>
      <c r="I175" s="181"/>
      <c r="L175" s="177"/>
      <c r="M175" s="182"/>
      <c r="N175" s="183"/>
      <c r="O175" s="183"/>
      <c r="P175" s="183"/>
      <c r="Q175" s="183"/>
      <c r="R175" s="183"/>
      <c r="S175" s="183"/>
      <c r="T175" s="184"/>
      <c r="AT175" s="178" t="s">
        <v>156</v>
      </c>
      <c r="AU175" s="178" t="s">
        <v>82</v>
      </c>
      <c r="AV175" s="13" t="s">
        <v>82</v>
      </c>
      <c r="AW175" s="13" t="s">
        <v>29</v>
      </c>
      <c r="AX175" s="13" t="s">
        <v>80</v>
      </c>
      <c r="AY175" s="178" t="s">
        <v>142</v>
      </c>
    </row>
    <row r="176" spans="1:65" s="15" customFormat="1" ht="22.5">
      <c r="B176" s="193"/>
      <c r="D176" s="172" t="s">
        <v>156</v>
      </c>
      <c r="E176" s="194" t="s">
        <v>1</v>
      </c>
      <c r="F176" s="195" t="s">
        <v>210</v>
      </c>
      <c r="H176" s="194" t="s">
        <v>1</v>
      </c>
      <c r="I176" s="196"/>
      <c r="L176" s="193"/>
      <c r="M176" s="197"/>
      <c r="N176" s="198"/>
      <c r="O176" s="198"/>
      <c r="P176" s="198"/>
      <c r="Q176" s="198"/>
      <c r="R176" s="198"/>
      <c r="S176" s="198"/>
      <c r="T176" s="199"/>
      <c r="AT176" s="194" t="s">
        <v>156</v>
      </c>
      <c r="AU176" s="194" t="s">
        <v>82</v>
      </c>
      <c r="AV176" s="15" t="s">
        <v>80</v>
      </c>
      <c r="AW176" s="15" t="s">
        <v>29</v>
      </c>
      <c r="AX176" s="15" t="s">
        <v>72</v>
      </c>
      <c r="AY176" s="194" t="s">
        <v>142</v>
      </c>
    </row>
    <row r="177" spans="1:65" s="2" customFormat="1" ht="16.5" customHeight="1">
      <c r="A177" s="33"/>
      <c r="B177" s="158"/>
      <c r="C177" s="159" t="s">
        <v>211</v>
      </c>
      <c r="D177" s="159" t="s">
        <v>145</v>
      </c>
      <c r="E177" s="160" t="s">
        <v>212</v>
      </c>
      <c r="F177" s="161" t="s">
        <v>213</v>
      </c>
      <c r="G177" s="162" t="s">
        <v>199</v>
      </c>
      <c r="H177" s="163">
        <v>2500</v>
      </c>
      <c r="I177" s="164"/>
      <c r="J177" s="165">
        <f>ROUND(I177*H177,2)</f>
        <v>0</v>
      </c>
      <c r="K177" s="161" t="s">
        <v>149</v>
      </c>
      <c r="L177" s="34"/>
      <c r="M177" s="166" t="s">
        <v>1</v>
      </c>
      <c r="N177" s="167" t="s">
        <v>37</v>
      </c>
      <c r="O177" s="59"/>
      <c r="P177" s="168">
        <f>O177*H177</f>
        <v>0</v>
      </c>
      <c r="Q177" s="168">
        <v>0</v>
      </c>
      <c r="R177" s="168">
        <f>Q177*H177</f>
        <v>0</v>
      </c>
      <c r="S177" s="168">
        <v>0.115</v>
      </c>
      <c r="T177" s="169">
        <f>S177*H177</f>
        <v>287.5</v>
      </c>
      <c r="U177" s="33"/>
      <c r="V177" s="33"/>
      <c r="W177" s="33"/>
      <c r="X177" s="33"/>
      <c r="Y177" s="33"/>
      <c r="Z177" s="33"/>
      <c r="AA177" s="33"/>
      <c r="AB177" s="33"/>
      <c r="AC177" s="33"/>
      <c r="AD177" s="33"/>
      <c r="AE177" s="33"/>
      <c r="AR177" s="170" t="s">
        <v>150</v>
      </c>
      <c r="AT177" s="170" t="s">
        <v>145</v>
      </c>
      <c r="AU177" s="170" t="s">
        <v>82</v>
      </c>
      <c r="AY177" s="18" t="s">
        <v>142</v>
      </c>
      <c r="BE177" s="171">
        <f>IF(N177="základní",J177,0)</f>
        <v>0</v>
      </c>
      <c r="BF177" s="171">
        <f>IF(N177="snížená",J177,0)</f>
        <v>0</v>
      </c>
      <c r="BG177" s="171">
        <f>IF(N177="zákl. přenesená",J177,0)</f>
        <v>0</v>
      </c>
      <c r="BH177" s="171">
        <f>IF(N177="sníž. přenesená",J177,0)</f>
        <v>0</v>
      </c>
      <c r="BI177" s="171">
        <f>IF(N177="nulová",J177,0)</f>
        <v>0</v>
      </c>
      <c r="BJ177" s="18" t="s">
        <v>80</v>
      </c>
      <c r="BK177" s="171">
        <f>ROUND(I177*H177,2)</f>
        <v>0</v>
      </c>
      <c r="BL177" s="18" t="s">
        <v>150</v>
      </c>
      <c r="BM177" s="170" t="s">
        <v>214</v>
      </c>
    </row>
    <row r="178" spans="1:65" s="2" customFormat="1" ht="29.25">
      <c r="A178" s="33"/>
      <c r="B178" s="34"/>
      <c r="C178" s="33"/>
      <c r="D178" s="172" t="s">
        <v>152</v>
      </c>
      <c r="E178" s="33"/>
      <c r="F178" s="173" t="s">
        <v>215</v>
      </c>
      <c r="G178" s="33"/>
      <c r="H178" s="33"/>
      <c r="I178" s="94"/>
      <c r="J178" s="33"/>
      <c r="K178" s="33"/>
      <c r="L178" s="34"/>
      <c r="M178" s="174"/>
      <c r="N178" s="175"/>
      <c r="O178" s="59"/>
      <c r="P178" s="59"/>
      <c r="Q178" s="59"/>
      <c r="R178" s="59"/>
      <c r="S178" s="59"/>
      <c r="T178" s="60"/>
      <c r="U178" s="33"/>
      <c r="V178" s="33"/>
      <c r="W178" s="33"/>
      <c r="X178" s="33"/>
      <c r="Y178" s="33"/>
      <c r="Z178" s="33"/>
      <c r="AA178" s="33"/>
      <c r="AB178" s="33"/>
      <c r="AC178" s="33"/>
      <c r="AD178" s="33"/>
      <c r="AE178" s="33"/>
      <c r="AT178" s="18" t="s">
        <v>152</v>
      </c>
      <c r="AU178" s="18" t="s">
        <v>82</v>
      </c>
    </row>
    <row r="179" spans="1:65" s="2" customFormat="1" ht="156">
      <c r="A179" s="33"/>
      <c r="B179" s="34"/>
      <c r="C179" s="33"/>
      <c r="D179" s="172" t="s">
        <v>154</v>
      </c>
      <c r="E179" s="33"/>
      <c r="F179" s="176" t="s">
        <v>202</v>
      </c>
      <c r="G179" s="33"/>
      <c r="H179" s="33"/>
      <c r="I179" s="94"/>
      <c r="J179" s="33"/>
      <c r="K179" s="33"/>
      <c r="L179" s="34"/>
      <c r="M179" s="174"/>
      <c r="N179" s="175"/>
      <c r="O179" s="59"/>
      <c r="P179" s="59"/>
      <c r="Q179" s="59"/>
      <c r="R179" s="59"/>
      <c r="S179" s="59"/>
      <c r="T179" s="60"/>
      <c r="U179" s="33"/>
      <c r="V179" s="33"/>
      <c r="W179" s="33"/>
      <c r="X179" s="33"/>
      <c r="Y179" s="33"/>
      <c r="Z179" s="33"/>
      <c r="AA179" s="33"/>
      <c r="AB179" s="33"/>
      <c r="AC179" s="33"/>
      <c r="AD179" s="33"/>
      <c r="AE179" s="33"/>
      <c r="AT179" s="18" t="s">
        <v>154</v>
      </c>
      <c r="AU179" s="18" t="s">
        <v>82</v>
      </c>
    </row>
    <row r="180" spans="1:65" s="13" customFormat="1" ht="22.5">
      <c r="B180" s="177"/>
      <c r="D180" s="172" t="s">
        <v>156</v>
      </c>
      <c r="E180" s="178" t="s">
        <v>1</v>
      </c>
      <c r="F180" s="179" t="s">
        <v>216</v>
      </c>
      <c r="H180" s="180">
        <v>2500</v>
      </c>
      <c r="I180" s="181"/>
      <c r="L180" s="177"/>
      <c r="M180" s="182"/>
      <c r="N180" s="183"/>
      <c r="O180" s="183"/>
      <c r="P180" s="183"/>
      <c r="Q180" s="183"/>
      <c r="R180" s="183"/>
      <c r="S180" s="183"/>
      <c r="T180" s="184"/>
      <c r="AT180" s="178" t="s">
        <v>156</v>
      </c>
      <c r="AU180" s="178" t="s">
        <v>82</v>
      </c>
      <c r="AV180" s="13" t="s">
        <v>82</v>
      </c>
      <c r="AW180" s="13" t="s">
        <v>29</v>
      </c>
      <c r="AX180" s="13" t="s">
        <v>80</v>
      </c>
      <c r="AY180" s="178" t="s">
        <v>142</v>
      </c>
    </row>
    <row r="181" spans="1:65" s="2" customFormat="1" ht="16.5" customHeight="1">
      <c r="A181" s="33"/>
      <c r="B181" s="158"/>
      <c r="C181" s="159" t="s">
        <v>217</v>
      </c>
      <c r="D181" s="159" t="s">
        <v>145</v>
      </c>
      <c r="E181" s="160" t="s">
        <v>218</v>
      </c>
      <c r="F181" s="161" t="s">
        <v>219</v>
      </c>
      <c r="G181" s="162" t="s">
        <v>220</v>
      </c>
      <c r="H181" s="163">
        <v>282</v>
      </c>
      <c r="I181" s="164"/>
      <c r="J181" s="165">
        <f>ROUND(I181*H181,2)</f>
        <v>0</v>
      </c>
      <c r="K181" s="161" t="s">
        <v>149</v>
      </c>
      <c r="L181" s="34"/>
      <c r="M181" s="166" t="s">
        <v>1</v>
      </c>
      <c r="N181" s="167" t="s">
        <v>37</v>
      </c>
      <c r="O181" s="59"/>
      <c r="P181" s="168">
        <f>O181*H181</f>
        <v>0</v>
      </c>
      <c r="Q181" s="168">
        <v>0</v>
      </c>
      <c r="R181" s="168">
        <f>Q181*H181</f>
        <v>0</v>
      </c>
      <c r="S181" s="168">
        <v>0</v>
      </c>
      <c r="T181" s="169">
        <f>S181*H181</f>
        <v>0</v>
      </c>
      <c r="U181" s="33"/>
      <c r="V181" s="33"/>
      <c r="W181" s="33"/>
      <c r="X181" s="33"/>
      <c r="Y181" s="33"/>
      <c r="Z181" s="33"/>
      <c r="AA181" s="33"/>
      <c r="AB181" s="33"/>
      <c r="AC181" s="33"/>
      <c r="AD181" s="33"/>
      <c r="AE181" s="33"/>
      <c r="AR181" s="170" t="s">
        <v>150</v>
      </c>
      <c r="AT181" s="170" t="s">
        <v>145</v>
      </c>
      <c r="AU181" s="170" t="s">
        <v>82</v>
      </c>
      <c r="AY181" s="18" t="s">
        <v>142</v>
      </c>
      <c r="BE181" s="171">
        <f>IF(N181="základní",J181,0)</f>
        <v>0</v>
      </c>
      <c r="BF181" s="171">
        <f>IF(N181="snížená",J181,0)</f>
        <v>0</v>
      </c>
      <c r="BG181" s="171">
        <f>IF(N181="zákl. přenesená",J181,0)</f>
        <v>0</v>
      </c>
      <c r="BH181" s="171">
        <f>IF(N181="sníž. přenesená",J181,0)</f>
        <v>0</v>
      </c>
      <c r="BI181" s="171">
        <f>IF(N181="nulová",J181,0)</f>
        <v>0</v>
      </c>
      <c r="BJ181" s="18" t="s">
        <v>80</v>
      </c>
      <c r="BK181" s="171">
        <f>ROUND(I181*H181,2)</f>
        <v>0</v>
      </c>
      <c r="BL181" s="18" t="s">
        <v>150</v>
      </c>
      <c r="BM181" s="170" t="s">
        <v>221</v>
      </c>
    </row>
    <row r="182" spans="1:65" s="2" customFormat="1" ht="29.25">
      <c r="A182" s="33"/>
      <c r="B182" s="34"/>
      <c r="C182" s="33"/>
      <c r="D182" s="172" t="s">
        <v>152</v>
      </c>
      <c r="E182" s="33"/>
      <c r="F182" s="173" t="s">
        <v>222</v>
      </c>
      <c r="G182" s="33"/>
      <c r="H182" s="33"/>
      <c r="I182" s="94"/>
      <c r="J182" s="33"/>
      <c r="K182" s="33"/>
      <c r="L182" s="34"/>
      <c r="M182" s="174"/>
      <c r="N182" s="175"/>
      <c r="O182" s="59"/>
      <c r="P182" s="59"/>
      <c r="Q182" s="59"/>
      <c r="R182" s="59"/>
      <c r="S182" s="59"/>
      <c r="T182" s="60"/>
      <c r="U182" s="33"/>
      <c r="V182" s="33"/>
      <c r="W182" s="33"/>
      <c r="X182" s="33"/>
      <c r="Y182" s="33"/>
      <c r="Z182" s="33"/>
      <c r="AA182" s="33"/>
      <c r="AB182" s="33"/>
      <c r="AC182" s="33"/>
      <c r="AD182" s="33"/>
      <c r="AE182" s="33"/>
      <c r="AT182" s="18" t="s">
        <v>152</v>
      </c>
      <c r="AU182" s="18" t="s">
        <v>82</v>
      </c>
    </row>
    <row r="183" spans="1:65" s="2" customFormat="1" ht="234">
      <c r="A183" s="33"/>
      <c r="B183" s="34"/>
      <c r="C183" s="33"/>
      <c r="D183" s="172" t="s">
        <v>154</v>
      </c>
      <c r="E183" s="33"/>
      <c r="F183" s="176" t="s">
        <v>223</v>
      </c>
      <c r="G183" s="33"/>
      <c r="H183" s="33"/>
      <c r="I183" s="94"/>
      <c r="J183" s="33"/>
      <c r="K183" s="33"/>
      <c r="L183" s="34"/>
      <c r="M183" s="174"/>
      <c r="N183" s="175"/>
      <c r="O183" s="59"/>
      <c r="P183" s="59"/>
      <c r="Q183" s="59"/>
      <c r="R183" s="59"/>
      <c r="S183" s="59"/>
      <c r="T183" s="60"/>
      <c r="U183" s="33"/>
      <c r="V183" s="33"/>
      <c r="W183" s="33"/>
      <c r="X183" s="33"/>
      <c r="Y183" s="33"/>
      <c r="Z183" s="33"/>
      <c r="AA183" s="33"/>
      <c r="AB183" s="33"/>
      <c r="AC183" s="33"/>
      <c r="AD183" s="33"/>
      <c r="AE183" s="33"/>
      <c r="AT183" s="18" t="s">
        <v>154</v>
      </c>
      <c r="AU183" s="18" t="s">
        <v>82</v>
      </c>
    </row>
    <row r="184" spans="1:65" s="13" customFormat="1" ht="11.25">
      <c r="B184" s="177"/>
      <c r="D184" s="172" t="s">
        <v>156</v>
      </c>
      <c r="E184" s="178" t="s">
        <v>1</v>
      </c>
      <c r="F184" s="179" t="s">
        <v>224</v>
      </c>
      <c r="H184" s="180">
        <v>282</v>
      </c>
      <c r="I184" s="181"/>
      <c r="L184" s="177"/>
      <c r="M184" s="182"/>
      <c r="N184" s="183"/>
      <c r="O184" s="183"/>
      <c r="P184" s="183"/>
      <c r="Q184" s="183"/>
      <c r="R184" s="183"/>
      <c r="S184" s="183"/>
      <c r="T184" s="184"/>
      <c r="AT184" s="178" t="s">
        <v>156</v>
      </c>
      <c r="AU184" s="178" t="s">
        <v>82</v>
      </c>
      <c r="AV184" s="13" t="s">
        <v>82</v>
      </c>
      <c r="AW184" s="13" t="s">
        <v>29</v>
      </c>
      <c r="AX184" s="13" t="s">
        <v>80</v>
      </c>
      <c r="AY184" s="178" t="s">
        <v>142</v>
      </c>
    </row>
    <row r="185" spans="1:65" s="2" customFormat="1" ht="16.5" customHeight="1">
      <c r="A185" s="33"/>
      <c r="B185" s="158"/>
      <c r="C185" s="200" t="s">
        <v>225</v>
      </c>
      <c r="D185" s="200" t="s">
        <v>226</v>
      </c>
      <c r="E185" s="201" t="s">
        <v>227</v>
      </c>
      <c r="F185" s="202" t="s">
        <v>228</v>
      </c>
      <c r="G185" s="203" t="s">
        <v>229</v>
      </c>
      <c r="H185" s="204">
        <v>228</v>
      </c>
      <c r="I185" s="205"/>
      <c r="J185" s="206">
        <f>ROUND(I185*H185,2)</f>
        <v>0</v>
      </c>
      <c r="K185" s="202" t="s">
        <v>149</v>
      </c>
      <c r="L185" s="207"/>
      <c r="M185" s="208" t="s">
        <v>1</v>
      </c>
      <c r="N185" s="209" t="s">
        <v>37</v>
      </c>
      <c r="O185" s="59"/>
      <c r="P185" s="168">
        <f>O185*H185</f>
        <v>0</v>
      </c>
      <c r="Q185" s="168">
        <v>1</v>
      </c>
      <c r="R185" s="168">
        <f>Q185*H185</f>
        <v>228</v>
      </c>
      <c r="S185" s="168">
        <v>0</v>
      </c>
      <c r="T185" s="169">
        <f>S185*H185</f>
        <v>0</v>
      </c>
      <c r="U185" s="33"/>
      <c r="V185" s="33"/>
      <c r="W185" s="33"/>
      <c r="X185" s="33"/>
      <c r="Y185" s="33"/>
      <c r="Z185" s="33"/>
      <c r="AA185" s="33"/>
      <c r="AB185" s="33"/>
      <c r="AC185" s="33"/>
      <c r="AD185" s="33"/>
      <c r="AE185" s="33"/>
      <c r="AR185" s="170" t="s">
        <v>230</v>
      </c>
      <c r="AT185" s="170" t="s">
        <v>226</v>
      </c>
      <c r="AU185" s="170" t="s">
        <v>82</v>
      </c>
      <c r="AY185" s="18" t="s">
        <v>142</v>
      </c>
      <c r="BE185" s="171">
        <f>IF(N185="základní",J185,0)</f>
        <v>0</v>
      </c>
      <c r="BF185" s="171">
        <f>IF(N185="snížená",J185,0)</f>
        <v>0</v>
      </c>
      <c r="BG185" s="171">
        <f>IF(N185="zákl. přenesená",J185,0)</f>
        <v>0</v>
      </c>
      <c r="BH185" s="171">
        <f>IF(N185="sníž. přenesená",J185,0)</f>
        <v>0</v>
      </c>
      <c r="BI185" s="171">
        <f>IF(N185="nulová",J185,0)</f>
        <v>0</v>
      </c>
      <c r="BJ185" s="18" t="s">
        <v>80</v>
      </c>
      <c r="BK185" s="171">
        <f>ROUND(I185*H185,2)</f>
        <v>0</v>
      </c>
      <c r="BL185" s="18" t="s">
        <v>150</v>
      </c>
      <c r="BM185" s="170" t="s">
        <v>231</v>
      </c>
    </row>
    <row r="186" spans="1:65" s="2" customFormat="1" ht="11.25">
      <c r="A186" s="33"/>
      <c r="B186" s="34"/>
      <c r="C186" s="33"/>
      <c r="D186" s="172" t="s">
        <v>152</v>
      </c>
      <c r="E186" s="33"/>
      <c r="F186" s="173" t="s">
        <v>228</v>
      </c>
      <c r="G186" s="33"/>
      <c r="H186" s="33"/>
      <c r="I186" s="94"/>
      <c r="J186" s="33"/>
      <c r="K186" s="33"/>
      <c r="L186" s="34"/>
      <c r="M186" s="174"/>
      <c r="N186" s="175"/>
      <c r="O186" s="59"/>
      <c r="P186" s="59"/>
      <c r="Q186" s="59"/>
      <c r="R186" s="59"/>
      <c r="S186" s="59"/>
      <c r="T186" s="60"/>
      <c r="U186" s="33"/>
      <c r="V186" s="33"/>
      <c r="W186" s="33"/>
      <c r="X186" s="33"/>
      <c r="Y186" s="33"/>
      <c r="Z186" s="33"/>
      <c r="AA186" s="33"/>
      <c r="AB186" s="33"/>
      <c r="AC186" s="33"/>
      <c r="AD186" s="33"/>
      <c r="AE186" s="33"/>
      <c r="AT186" s="18" t="s">
        <v>152</v>
      </c>
      <c r="AU186" s="18" t="s">
        <v>82</v>
      </c>
    </row>
    <row r="187" spans="1:65" s="13" customFormat="1" ht="22.5">
      <c r="B187" s="177"/>
      <c r="D187" s="172" t="s">
        <v>156</v>
      </c>
      <c r="E187" s="178" t="s">
        <v>1</v>
      </c>
      <c r="F187" s="179" t="s">
        <v>232</v>
      </c>
      <c r="H187" s="180">
        <v>228</v>
      </c>
      <c r="I187" s="181"/>
      <c r="L187" s="177"/>
      <c r="M187" s="182"/>
      <c r="N187" s="183"/>
      <c r="O187" s="183"/>
      <c r="P187" s="183"/>
      <c r="Q187" s="183"/>
      <c r="R187" s="183"/>
      <c r="S187" s="183"/>
      <c r="T187" s="184"/>
      <c r="AT187" s="178" t="s">
        <v>156</v>
      </c>
      <c r="AU187" s="178" t="s">
        <v>82</v>
      </c>
      <c r="AV187" s="13" t="s">
        <v>82</v>
      </c>
      <c r="AW187" s="13" t="s">
        <v>29</v>
      </c>
      <c r="AX187" s="13" t="s">
        <v>72</v>
      </c>
      <c r="AY187" s="178" t="s">
        <v>142</v>
      </c>
    </row>
    <row r="188" spans="1:65" s="14" customFormat="1" ht="11.25">
      <c r="B188" s="185"/>
      <c r="D188" s="172" t="s">
        <v>156</v>
      </c>
      <c r="E188" s="186" t="s">
        <v>1</v>
      </c>
      <c r="F188" s="187" t="s">
        <v>158</v>
      </c>
      <c r="H188" s="188">
        <v>228</v>
      </c>
      <c r="I188" s="189"/>
      <c r="L188" s="185"/>
      <c r="M188" s="190"/>
      <c r="N188" s="191"/>
      <c r="O188" s="191"/>
      <c r="P188" s="191"/>
      <c r="Q188" s="191"/>
      <c r="R188" s="191"/>
      <c r="S188" s="191"/>
      <c r="T188" s="192"/>
      <c r="AT188" s="186" t="s">
        <v>156</v>
      </c>
      <c r="AU188" s="186" t="s">
        <v>82</v>
      </c>
      <c r="AV188" s="14" t="s">
        <v>150</v>
      </c>
      <c r="AW188" s="14" t="s">
        <v>29</v>
      </c>
      <c r="AX188" s="14" t="s">
        <v>80</v>
      </c>
      <c r="AY188" s="186" t="s">
        <v>142</v>
      </c>
    </row>
    <row r="189" spans="1:65" s="2" customFormat="1" ht="16.5" customHeight="1">
      <c r="A189" s="33"/>
      <c r="B189" s="158"/>
      <c r="C189" s="200" t="s">
        <v>233</v>
      </c>
      <c r="D189" s="200" t="s">
        <v>226</v>
      </c>
      <c r="E189" s="201" t="s">
        <v>234</v>
      </c>
      <c r="F189" s="202" t="s">
        <v>235</v>
      </c>
      <c r="G189" s="203" t="s">
        <v>229</v>
      </c>
      <c r="H189" s="204">
        <v>57</v>
      </c>
      <c r="I189" s="205"/>
      <c r="J189" s="206">
        <f>ROUND(I189*H189,2)</f>
        <v>0</v>
      </c>
      <c r="K189" s="202" t="s">
        <v>149</v>
      </c>
      <c r="L189" s="207"/>
      <c r="M189" s="208" t="s">
        <v>1</v>
      </c>
      <c r="N189" s="209" t="s">
        <v>37</v>
      </c>
      <c r="O189" s="59"/>
      <c r="P189" s="168">
        <f>O189*H189</f>
        <v>0</v>
      </c>
      <c r="Q189" s="168">
        <v>1</v>
      </c>
      <c r="R189" s="168">
        <f>Q189*H189</f>
        <v>57</v>
      </c>
      <c r="S189" s="168">
        <v>0</v>
      </c>
      <c r="T189" s="169">
        <f>S189*H189</f>
        <v>0</v>
      </c>
      <c r="U189" s="33"/>
      <c r="V189" s="33"/>
      <c r="W189" s="33"/>
      <c r="X189" s="33"/>
      <c r="Y189" s="33"/>
      <c r="Z189" s="33"/>
      <c r="AA189" s="33"/>
      <c r="AB189" s="33"/>
      <c r="AC189" s="33"/>
      <c r="AD189" s="33"/>
      <c r="AE189" s="33"/>
      <c r="AR189" s="170" t="s">
        <v>230</v>
      </c>
      <c r="AT189" s="170" t="s">
        <v>226</v>
      </c>
      <c r="AU189" s="170" t="s">
        <v>82</v>
      </c>
      <c r="AY189" s="18" t="s">
        <v>142</v>
      </c>
      <c r="BE189" s="171">
        <f>IF(N189="základní",J189,0)</f>
        <v>0</v>
      </c>
      <c r="BF189" s="171">
        <f>IF(N189="snížená",J189,0)</f>
        <v>0</v>
      </c>
      <c r="BG189" s="171">
        <f>IF(N189="zákl. přenesená",J189,0)</f>
        <v>0</v>
      </c>
      <c r="BH189" s="171">
        <f>IF(N189="sníž. přenesená",J189,0)</f>
        <v>0</v>
      </c>
      <c r="BI189" s="171">
        <f>IF(N189="nulová",J189,0)</f>
        <v>0</v>
      </c>
      <c r="BJ189" s="18" t="s">
        <v>80</v>
      </c>
      <c r="BK189" s="171">
        <f>ROUND(I189*H189,2)</f>
        <v>0</v>
      </c>
      <c r="BL189" s="18" t="s">
        <v>150</v>
      </c>
      <c r="BM189" s="170" t="s">
        <v>236</v>
      </c>
    </row>
    <row r="190" spans="1:65" s="2" customFormat="1" ht="11.25">
      <c r="A190" s="33"/>
      <c r="B190" s="34"/>
      <c r="C190" s="33"/>
      <c r="D190" s="172" t="s">
        <v>152</v>
      </c>
      <c r="E190" s="33"/>
      <c r="F190" s="173" t="s">
        <v>235</v>
      </c>
      <c r="G190" s="33"/>
      <c r="H190" s="33"/>
      <c r="I190" s="94"/>
      <c r="J190" s="33"/>
      <c r="K190" s="33"/>
      <c r="L190" s="34"/>
      <c r="M190" s="174"/>
      <c r="N190" s="175"/>
      <c r="O190" s="59"/>
      <c r="P190" s="59"/>
      <c r="Q190" s="59"/>
      <c r="R190" s="59"/>
      <c r="S190" s="59"/>
      <c r="T190" s="60"/>
      <c r="U190" s="33"/>
      <c r="V190" s="33"/>
      <c r="W190" s="33"/>
      <c r="X190" s="33"/>
      <c r="Y190" s="33"/>
      <c r="Z190" s="33"/>
      <c r="AA190" s="33"/>
      <c r="AB190" s="33"/>
      <c r="AC190" s="33"/>
      <c r="AD190" s="33"/>
      <c r="AE190" s="33"/>
      <c r="AT190" s="18" t="s">
        <v>152</v>
      </c>
      <c r="AU190" s="18" t="s">
        <v>82</v>
      </c>
    </row>
    <row r="191" spans="1:65" s="13" customFormat="1" ht="22.5">
      <c r="B191" s="177"/>
      <c r="D191" s="172" t="s">
        <v>156</v>
      </c>
      <c r="E191" s="178" t="s">
        <v>1</v>
      </c>
      <c r="F191" s="179" t="s">
        <v>237</v>
      </c>
      <c r="H191" s="180">
        <v>57</v>
      </c>
      <c r="I191" s="181"/>
      <c r="L191" s="177"/>
      <c r="M191" s="182"/>
      <c r="N191" s="183"/>
      <c r="O191" s="183"/>
      <c r="P191" s="183"/>
      <c r="Q191" s="183"/>
      <c r="R191" s="183"/>
      <c r="S191" s="183"/>
      <c r="T191" s="184"/>
      <c r="AT191" s="178" t="s">
        <v>156</v>
      </c>
      <c r="AU191" s="178" t="s">
        <v>82</v>
      </c>
      <c r="AV191" s="13" t="s">
        <v>82</v>
      </c>
      <c r="AW191" s="13" t="s">
        <v>29</v>
      </c>
      <c r="AX191" s="13" t="s">
        <v>80</v>
      </c>
      <c r="AY191" s="178" t="s">
        <v>142</v>
      </c>
    </row>
    <row r="192" spans="1:65" s="2" customFormat="1" ht="21.75" customHeight="1">
      <c r="A192" s="33"/>
      <c r="B192" s="158"/>
      <c r="C192" s="159" t="s">
        <v>238</v>
      </c>
      <c r="D192" s="159" t="s">
        <v>145</v>
      </c>
      <c r="E192" s="160" t="s">
        <v>239</v>
      </c>
      <c r="F192" s="161" t="s">
        <v>240</v>
      </c>
      <c r="G192" s="162" t="s">
        <v>220</v>
      </c>
      <c r="H192" s="163">
        <v>190.1</v>
      </c>
      <c r="I192" s="164"/>
      <c r="J192" s="165">
        <f>ROUND(I192*H192,2)</f>
        <v>0</v>
      </c>
      <c r="K192" s="161" t="s">
        <v>149</v>
      </c>
      <c r="L192" s="34"/>
      <c r="M192" s="166" t="s">
        <v>1</v>
      </c>
      <c r="N192" s="167" t="s">
        <v>37</v>
      </c>
      <c r="O192" s="59"/>
      <c r="P192" s="168">
        <f>O192*H192</f>
        <v>0</v>
      </c>
      <c r="Q192" s="168">
        <v>0</v>
      </c>
      <c r="R192" s="168">
        <f>Q192*H192</f>
        <v>0</v>
      </c>
      <c r="S192" s="168">
        <v>0</v>
      </c>
      <c r="T192" s="169">
        <f>S192*H192</f>
        <v>0</v>
      </c>
      <c r="U192" s="33"/>
      <c r="V192" s="33"/>
      <c r="W192" s="33"/>
      <c r="X192" s="33"/>
      <c r="Y192" s="33"/>
      <c r="Z192" s="33"/>
      <c r="AA192" s="33"/>
      <c r="AB192" s="33"/>
      <c r="AC192" s="33"/>
      <c r="AD192" s="33"/>
      <c r="AE192" s="33"/>
      <c r="AR192" s="170" t="s">
        <v>150</v>
      </c>
      <c r="AT192" s="170" t="s">
        <v>145</v>
      </c>
      <c r="AU192" s="170" t="s">
        <v>82</v>
      </c>
      <c r="AY192" s="18" t="s">
        <v>142</v>
      </c>
      <c r="BE192" s="171">
        <f>IF(N192="základní",J192,0)</f>
        <v>0</v>
      </c>
      <c r="BF192" s="171">
        <f>IF(N192="snížená",J192,0)</f>
        <v>0</v>
      </c>
      <c r="BG192" s="171">
        <f>IF(N192="zákl. přenesená",J192,0)</f>
        <v>0</v>
      </c>
      <c r="BH192" s="171">
        <f>IF(N192="sníž. přenesená",J192,0)</f>
        <v>0</v>
      </c>
      <c r="BI192" s="171">
        <f>IF(N192="nulová",J192,0)</f>
        <v>0</v>
      </c>
      <c r="BJ192" s="18" t="s">
        <v>80</v>
      </c>
      <c r="BK192" s="171">
        <f>ROUND(I192*H192,2)</f>
        <v>0</v>
      </c>
      <c r="BL192" s="18" t="s">
        <v>150</v>
      </c>
      <c r="BM192" s="170" t="s">
        <v>241</v>
      </c>
    </row>
    <row r="193" spans="1:65" s="2" customFormat="1" ht="19.5">
      <c r="A193" s="33"/>
      <c r="B193" s="34"/>
      <c r="C193" s="33"/>
      <c r="D193" s="172" t="s">
        <v>152</v>
      </c>
      <c r="E193" s="33"/>
      <c r="F193" s="173" t="s">
        <v>242</v>
      </c>
      <c r="G193" s="33"/>
      <c r="H193" s="33"/>
      <c r="I193" s="94"/>
      <c r="J193" s="33"/>
      <c r="K193" s="33"/>
      <c r="L193" s="34"/>
      <c r="M193" s="174"/>
      <c r="N193" s="175"/>
      <c r="O193" s="59"/>
      <c r="P193" s="59"/>
      <c r="Q193" s="59"/>
      <c r="R193" s="59"/>
      <c r="S193" s="59"/>
      <c r="T193" s="60"/>
      <c r="U193" s="33"/>
      <c r="V193" s="33"/>
      <c r="W193" s="33"/>
      <c r="X193" s="33"/>
      <c r="Y193" s="33"/>
      <c r="Z193" s="33"/>
      <c r="AA193" s="33"/>
      <c r="AB193" s="33"/>
      <c r="AC193" s="33"/>
      <c r="AD193" s="33"/>
      <c r="AE193" s="33"/>
      <c r="AT193" s="18" t="s">
        <v>152</v>
      </c>
      <c r="AU193" s="18" t="s">
        <v>82</v>
      </c>
    </row>
    <row r="194" spans="1:65" s="2" customFormat="1" ht="29.25">
      <c r="A194" s="33"/>
      <c r="B194" s="34"/>
      <c r="C194" s="33"/>
      <c r="D194" s="172" t="s">
        <v>154</v>
      </c>
      <c r="E194" s="33"/>
      <c r="F194" s="176" t="s">
        <v>243</v>
      </c>
      <c r="G194" s="33"/>
      <c r="H194" s="33"/>
      <c r="I194" s="94"/>
      <c r="J194" s="33"/>
      <c r="K194" s="33"/>
      <c r="L194" s="34"/>
      <c r="M194" s="174"/>
      <c r="N194" s="175"/>
      <c r="O194" s="59"/>
      <c r="P194" s="59"/>
      <c r="Q194" s="59"/>
      <c r="R194" s="59"/>
      <c r="S194" s="59"/>
      <c r="T194" s="60"/>
      <c r="U194" s="33"/>
      <c r="V194" s="33"/>
      <c r="W194" s="33"/>
      <c r="X194" s="33"/>
      <c r="Y194" s="33"/>
      <c r="Z194" s="33"/>
      <c r="AA194" s="33"/>
      <c r="AB194" s="33"/>
      <c r="AC194" s="33"/>
      <c r="AD194" s="33"/>
      <c r="AE194" s="33"/>
      <c r="AT194" s="18" t="s">
        <v>154</v>
      </c>
      <c r="AU194" s="18" t="s">
        <v>82</v>
      </c>
    </row>
    <row r="195" spans="1:65" s="13" customFormat="1" ht="22.5">
      <c r="B195" s="177"/>
      <c r="D195" s="172" t="s">
        <v>156</v>
      </c>
      <c r="E195" s="178" t="s">
        <v>1</v>
      </c>
      <c r="F195" s="179" t="s">
        <v>244</v>
      </c>
      <c r="H195" s="180">
        <v>55.1</v>
      </c>
      <c r="I195" s="181"/>
      <c r="L195" s="177"/>
      <c r="M195" s="182"/>
      <c r="N195" s="183"/>
      <c r="O195" s="183"/>
      <c r="P195" s="183"/>
      <c r="Q195" s="183"/>
      <c r="R195" s="183"/>
      <c r="S195" s="183"/>
      <c r="T195" s="184"/>
      <c r="AT195" s="178" t="s">
        <v>156</v>
      </c>
      <c r="AU195" s="178" t="s">
        <v>82</v>
      </c>
      <c r="AV195" s="13" t="s">
        <v>82</v>
      </c>
      <c r="AW195" s="13" t="s">
        <v>29</v>
      </c>
      <c r="AX195" s="13" t="s">
        <v>72</v>
      </c>
      <c r="AY195" s="178" t="s">
        <v>142</v>
      </c>
    </row>
    <row r="196" spans="1:65" s="13" customFormat="1" ht="22.5">
      <c r="B196" s="177"/>
      <c r="D196" s="172" t="s">
        <v>156</v>
      </c>
      <c r="E196" s="178" t="s">
        <v>1</v>
      </c>
      <c r="F196" s="179" t="s">
        <v>245</v>
      </c>
      <c r="H196" s="180">
        <v>135</v>
      </c>
      <c r="I196" s="181"/>
      <c r="L196" s="177"/>
      <c r="M196" s="182"/>
      <c r="N196" s="183"/>
      <c r="O196" s="183"/>
      <c r="P196" s="183"/>
      <c r="Q196" s="183"/>
      <c r="R196" s="183"/>
      <c r="S196" s="183"/>
      <c r="T196" s="184"/>
      <c r="AT196" s="178" t="s">
        <v>156</v>
      </c>
      <c r="AU196" s="178" t="s">
        <v>82</v>
      </c>
      <c r="AV196" s="13" t="s">
        <v>82</v>
      </c>
      <c r="AW196" s="13" t="s">
        <v>29</v>
      </c>
      <c r="AX196" s="13" t="s">
        <v>72</v>
      </c>
      <c r="AY196" s="178" t="s">
        <v>142</v>
      </c>
    </row>
    <row r="197" spans="1:65" s="16" customFormat="1" ht="11.25">
      <c r="B197" s="210"/>
      <c r="D197" s="172" t="s">
        <v>156</v>
      </c>
      <c r="E197" s="211" t="s">
        <v>83</v>
      </c>
      <c r="F197" s="212" t="s">
        <v>246</v>
      </c>
      <c r="H197" s="213">
        <v>190.1</v>
      </c>
      <c r="I197" s="214"/>
      <c r="L197" s="210"/>
      <c r="M197" s="215"/>
      <c r="N197" s="216"/>
      <c r="O197" s="216"/>
      <c r="P197" s="216"/>
      <c r="Q197" s="216"/>
      <c r="R197" s="216"/>
      <c r="S197" s="216"/>
      <c r="T197" s="217"/>
      <c r="AT197" s="211" t="s">
        <v>156</v>
      </c>
      <c r="AU197" s="211" t="s">
        <v>82</v>
      </c>
      <c r="AV197" s="16" t="s">
        <v>99</v>
      </c>
      <c r="AW197" s="16" t="s">
        <v>29</v>
      </c>
      <c r="AX197" s="16" t="s">
        <v>80</v>
      </c>
      <c r="AY197" s="211" t="s">
        <v>142</v>
      </c>
    </row>
    <row r="198" spans="1:65" s="2" customFormat="1" ht="33" customHeight="1">
      <c r="A198" s="33"/>
      <c r="B198" s="158"/>
      <c r="C198" s="159" t="s">
        <v>247</v>
      </c>
      <c r="D198" s="159" t="s">
        <v>145</v>
      </c>
      <c r="E198" s="160" t="s">
        <v>248</v>
      </c>
      <c r="F198" s="161" t="s">
        <v>249</v>
      </c>
      <c r="G198" s="162" t="s">
        <v>220</v>
      </c>
      <c r="H198" s="163">
        <v>265.2</v>
      </c>
      <c r="I198" s="164"/>
      <c r="J198" s="165">
        <f>ROUND(I198*H198,2)</f>
        <v>0</v>
      </c>
      <c r="K198" s="161" t="s">
        <v>149</v>
      </c>
      <c r="L198" s="34"/>
      <c r="M198" s="166" t="s">
        <v>1</v>
      </c>
      <c r="N198" s="167" t="s">
        <v>37</v>
      </c>
      <c r="O198" s="59"/>
      <c r="P198" s="168">
        <f>O198*H198</f>
        <v>0</v>
      </c>
      <c r="Q198" s="168">
        <v>0</v>
      </c>
      <c r="R198" s="168">
        <f>Q198*H198</f>
        <v>0</v>
      </c>
      <c r="S198" s="168">
        <v>0</v>
      </c>
      <c r="T198" s="169">
        <f>S198*H198</f>
        <v>0</v>
      </c>
      <c r="U198" s="33"/>
      <c r="V198" s="33"/>
      <c r="W198" s="33"/>
      <c r="X198" s="33"/>
      <c r="Y198" s="33"/>
      <c r="Z198" s="33"/>
      <c r="AA198" s="33"/>
      <c r="AB198" s="33"/>
      <c r="AC198" s="33"/>
      <c r="AD198" s="33"/>
      <c r="AE198" s="33"/>
      <c r="AR198" s="170" t="s">
        <v>150</v>
      </c>
      <c r="AT198" s="170" t="s">
        <v>145</v>
      </c>
      <c r="AU198" s="170" t="s">
        <v>82</v>
      </c>
      <c r="AY198" s="18" t="s">
        <v>142</v>
      </c>
      <c r="BE198" s="171">
        <f>IF(N198="základní",J198,0)</f>
        <v>0</v>
      </c>
      <c r="BF198" s="171">
        <f>IF(N198="snížená",J198,0)</f>
        <v>0</v>
      </c>
      <c r="BG198" s="171">
        <f>IF(N198="zákl. přenesená",J198,0)</f>
        <v>0</v>
      </c>
      <c r="BH198" s="171">
        <f>IF(N198="sníž. přenesená",J198,0)</f>
        <v>0</v>
      </c>
      <c r="BI198" s="171">
        <f>IF(N198="nulová",J198,0)</f>
        <v>0</v>
      </c>
      <c r="BJ198" s="18" t="s">
        <v>80</v>
      </c>
      <c r="BK198" s="171">
        <f>ROUND(I198*H198,2)</f>
        <v>0</v>
      </c>
      <c r="BL198" s="18" t="s">
        <v>150</v>
      </c>
      <c r="BM198" s="170" t="s">
        <v>250</v>
      </c>
    </row>
    <row r="199" spans="1:65" s="2" customFormat="1" ht="29.25">
      <c r="A199" s="33"/>
      <c r="B199" s="34"/>
      <c r="C199" s="33"/>
      <c r="D199" s="172" t="s">
        <v>152</v>
      </c>
      <c r="E199" s="33"/>
      <c r="F199" s="173" t="s">
        <v>251</v>
      </c>
      <c r="G199" s="33"/>
      <c r="H199" s="33"/>
      <c r="I199" s="94"/>
      <c r="J199" s="33"/>
      <c r="K199" s="33"/>
      <c r="L199" s="34"/>
      <c r="M199" s="174"/>
      <c r="N199" s="175"/>
      <c r="O199" s="59"/>
      <c r="P199" s="59"/>
      <c r="Q199" s="59"/>
      <c r="R199" s="59"/>
      <c r="S199" s="59"/>
      <c r="T199" s="60"/>
      <c r="U199" s="33"/>
      <c r="V199" s="33"/>
      <c r="W199" s="33"/>
      <c r="X199" s="33"/>
      <c r="Y199" s="33"/>
      <c r="Z199" s="33"/>
      <c r="AA199" s="33"/>
      <c r="AB199" s="33"/>
      <c r="AC199" s="33"/>
      <c r="AD199" s="33"/>
      <c r="AE199" s="33"/>
      <c r="AT199" s="18" t="s">
        <v>152</v>
      </c>
      <c r="AU199" s="18" t="s">
        <v>82</v>
      </c>
    </row>
    <row r="200" spans="1:65" s="2" customFormat="1" ht="48.75">
      <c r="A200" s="33"/>
      <c r="B200" s="34"/>
      <c r="C200" s="33"/>
      <c r="D200" s="172" t="s">
        <v>154</v>
      </c>
      <c r="E200" s="33"/>
      <c r="F200" s="176" t="s">
        <v>252</v>
      </c>
      <c r="G200" s="33"/>
      <c r="H200" s="33"/>
      <c r="I200" s="94"/>
      <c r="J200" s="33"/>
      <c r="K200" s="33"/>
      <c r="L200" s="34"/>
      <c r="M200" s="174"/>
      <c r="N200" s="175"/>
      <c r="O200" s="59"/>
      <c r="P200" s="59"/>
      <c r="Q200" s="59"/>
      <c r="R200" s="59"/>
      <c r="S200" s="59"/>
      <c r="T200" s="60"/>
      <c r="U200" s="33"/>
      <c r="V200" s="33"/>
      <c r="W200" s="33"/>
      <c r="X200" s="33"/>
      <c r="Y200" s="33"/>
      <c r="Z200" s="33"/>
      <c r="AA200" s="33"/>
      <c r="AB200" s="33"/>
      <c r="AC200" s="33"/>
      <c r="AD200" s="33"/>
      <c r="AE200" s="33"/>
      <c r="AT200" s="18" t="s">
        <v>154</v>
      </c>
      <c r="AU200" s="18" t="s">
        <v>82</v>
      </c>
    </row>
    <row r="201" spans="1:65" s="13" customFormat="1" ht="11.25">
      <c r="B201" s="177"/>
      <c r="D201" s="172" t="s">
        <v>156</v>
      </c>
      <c r="E201" s="178" t="s">
        <v>94</v>
      </c>
      <c r="F201" s="179" t="s">
        <v>253</v>
      </c>
      <c r="H201" s="180">
        <v>211.2</v>
      </c>
      <c r="I201" s="181"/>
      <c r="L201" s="177"/>
      <c r="M201" s="182"/>
      <c r="N201" s="183"/>
      <c r="O201" s="183"/>
      <c r="P201" s="183"/>
      <c r="Q201" s="183"/>
      <c r="R201" s="183"/>
      <c r="S201" s="183"/>
      <c r="T201" s="184"/>
      <c r="AT201" s="178" t="s">
        <v>156</v>
      </c>
      <c r="AU201" s="178" t="s">
        <v>82</v>
      </c>
      <c r="AV201" s="13" t="s">
        <v>82</v>
      </c>
      <c r="AW201" s="13" t="s">
        <v>29</v>
      </c>
      <c r="AX201" s="13" t="s">
        <v>72</v>
      </c>
      <c r="AY201" s="178" t="s">
        <v>142</v>
      </c>
    </row>
    <row r="202" spans="1:65" s="13" customFormat="1" ht="11.25">
      <c r="B202" s="177"/>
      <c r="D202" s="172" t="s">
        <v>156</v>
      </c>
      <c r="E202" s="178" t="s">
        <v>101</v>
      </c>
      <c r="F202" s="179" t="s">
        <v>254</v>
      </c>
      <c r="H202" s="180">
        <v>54</v>
      </c>
      <c r="I202" s="181"/>
      <c r="L202" s="177"/>
      <c r="M202" s="182"/>
      <c r="N202" s="183"/>
      <c r="O202" s="183"/>
      <c r="P202" s="183"/>
      <c r="Q202" s="183"/>
      <c r="R202" s="183"/>
      <c r="S202" s="183"/>
      <c r="T202" s="184"/>
      <c r="AT202" s="178" t="s">
        <v>156</v>
      </c>
      <c r="AU202" s="178" t="s">
        <v>82</v>
      </c>
      <c r="AV202" s="13" t="s">
        <v>82</v>
      </c>
      <c r="AW202" s="13" t="s">
        <v>29</v>
      </c>
      <c r="AX202" s="13" t="s">
        <v>72</v>
      </c>
      <c r="AY202" s="178" t="s">
        <v>142</v>
      </c>
    </row>
    <row r="203" spans="1:65" s="16" customFormat="1" ht="11.25">
      <c r="B203" s="210"/>
      <c r="D203" s="172" t="s">
        <v>156</v>
      </c>
      <c r="E203" s="211" t="s">
        <v>97</v>
      </c>
      <c r="F203" s="212" t="s">
        <v>246</v>
      </c>
      <c r="H203" s="213">
        <v>265.2</v>
      </c>
      <c r="I203" s="214"/>
      <c r="L203" s="210"/>
      <c r="M203" s="215"/>
      <c r="N203" s="216"/>
      <c r="O203" s="216"/>
      <c r="P203" s="216"/>
      <c r="Q203" s="216"/>
      <c r="R203" s="216"/>
      <c r="S203" s="216"/>
      <c r="T203" s="217"/>
      <c r="AT203" s="211" t="s">
        <v>156</v>
      </c>
      <c r="AU203" s="211" t="s">
        <v>82</v>
      </c>
      <c r="AV203" s="16" t="s">
        <v>99</v>
      </c>
      <c r="AW203" s="16" t="s">
        <v>29</v>
      </c>
      <c r="AX203" s="16" t="s">
        <v>80</v>
      </c>
      <c r="AY203" s="211" t="s">
        <v>142</v>
      </c>
    </row>
    <row r="204" spans="1:65" s="2" customFormat="1" ht="21.75" customHeight="1">
      <c r="A204" s="33"/>
      <c r="B204" s="158"/>
      <c r="C204" s="159" t="s">
        <v>255</v>
      </c>
      <c r="D204" s="159" t="s">
        <v>145</v>
      </c>
      <c r="E204" s="160" t="s">
        <v>256</v>
      </c>
      <c r="F204" s="161" t="s">
        <v>257</v>
      </c>
      <c r="G204" s="162" t="s">
        <v>220</v>
      </c>
      <c r="H204" s="163">
        <v>927.3</v>
      </c>
      <c r="I204" s="164"/>
      <c r="J204" s="165">
        <f>ROUND(I204*H204,2)</f>
        <v>0</v>
      </c>
      <c r="K204" s="161" t="s">
        <v>149</v>
      </c>
      <c r="L204" s="34"/>
      <c r="M204" s="166" t="s">
        <v>1</v>
      </c>
      <c r="N204" s="167" t="s">
        <v>37</v>
      </c>
      <c r="O204" s="59"/>
      <c r="P204" s="168">
        <f>O204*H204</f>
        <v>0</v>
      </c>
      <c r="Q204" s="168">
        <v>0</v>
      </c>
      <c r="R204" s="168">
        <f>Q204*H204</f>
        <v>0</v>
      </c>
      <c r="S204" s="168">
        <v>0</v>
      </c>
      <c r="T204" s="169">
        <f>S204*H204</f>
        <v>0</v>
      </c>
      <c r="U204" s="33"/>
      <c r="V204" s="33"/>
      <c r="W204" s="33"/>
      <c r="X204" s="33"/>
      <c r="Y204" s="33"/>
      <c r="Z204" s="33"/>
      <c r="AA204" s="33"/>
      <c r="AB204" s="33"/>
      <c r="AC204" s="33"/>
      <c r="AD204" s="33"/>
      <c r="AE204" s="33"/>
      <c r="AR204" s="170" t="s">
        <v>150</v>
      </c>
      <c r="AT204" s="170" t="s">
        <v>145</v>
      </c>
      <c r="AU204" s="170" t="s">
        <v>82</v>
      </c>
      <c r="AY204" s="18" t="s">
        <v>142</v>
      </c>
      <c r="BE204" s="171">
        <f>IF(N204="základní",J204,0)</f>
        <v>0</v>
      </c>
      <c r="BF204" s="171">
        <f>IF(N204="snížená",J204,0)</f>
        <v>0</v>
      </c>
      <c r="BG204" s="171">
        <f>IF(N204="zákl. přenesená",J204,0)</f>
        <v>0</v>
      </c>
      <c r="BH204" s="171">
        <f>IF(N204="sníž. přenesená",J204,0)</f>
        <v>0</v>
      </c>
      <c r="BI204" s="171">
        <f>IF(N204="nulová",J204,0)</f>
        <v>0</v>
      </c>
      <c r="BJ204" s="18" t="s">
        <v>80</v>
      </c>
      <c r="BK204" s="171">
        <f>ROUND(I204*H204,2)</f>
        <v>0</v>
      </c>
      <c r="BL204" s="18" t="s">
        <v>150</v>
      </c>
      <c r="BM204" s="170" t="s">
        <v>258</v>
      </c>
    </row>
    <row r="205" spans="1:65" s="2" customFormat="1" ht="39">
      <c r="A205" s="33"/>
      <c r="B205" s="34"/>
      <c r="C205" s="33"/>
      <c r="D205" s="172" t="s">
        <v>152</v>
      </c>
      <c r="E205" s="33"/>
      <c r="F205" s="173" t="s">
        <v>259</v>
      </c>
      <c r="G205" s="33"/>
      <c r="H205" s="33"/>
      <c r="I205" s="94"/>
      <c r="J205" s="33"/>
      <c r="K205" s="33"/>
      <c r="L205" s="34"/>
      <c r="M205" s="174"/>
      <c r="N205" s="175"/>
      <c r="O205" s="59"/>
      <c r="P205" s="59"/>
      <c r="Q205" s="59"/>
      <c r="R205" s="59"/>
      <c r="S205" s="59"/>
      <c r="T205" s="60"/>
      <c r="U205" s="33"/>
      <c r="V205" s="33"/>
      <c r="W205" s="33"/>
      <c r="X205" s="33"/>
      <c r="Y205" s="33"/>
      <c r="Z205" s="33"/>
      <c r="AA205" s="33"/>
      <c r="AB205" s="33"/>
      <c r="AC205" s="33"/>
      <c r="AD205" s="33"/>
      <c r="AE205" s="33"/>
      <c r="AT205" s="18" t="s">
        <v>152</v>
      </c>
      <c r="AU205" s="18" t="s">
        <v>82</v>
      </c>
    </row>
    <row r="206" spans="1:65" s="2" customFormat="1" ht="195">
      <c r="A206" s="33"/>
      <c r="B206" s="34"/>
      <c r="C206" s="33"/>
      <c r="D206" s="172" t="s">
        <v>154</v>
      </c>
      <c r="E206" s="33"/>
      <c r="F206" s="176" t="s">
        <v>260</v>
      </c>
      <c r="G206" s="33"/>
      <c r="H206" s="33"/>
      <c r="I206" s="94"/>
      <c r="J206" s="33"/>
      <c r="K206" s="33"/>
      <c r="L206" s="34"/>
      <c r="M206" s="174"/>
      <c r="N206" s="175"/>
      <c r="O206" s="59"/>
      <c r="P206" s="59"/>
      <c r="Q206" s="59"/>
      <c r="R206" s="59"/>
      <c r="S206" s="59"/>
      <c r="T206" s="60"/>
      <c r="U206" s="33"/>
      <c r="V206" s="33"/>
      <c r="W206" s="33"/>
      <c r="X206" s="33"/>
      <c r="Y206" s="33"/>
      <c r="Z206" s="33"/>
      <c r="AA206" s="33"/>
      <c r="AB206" s="33"/>
      <c r="AC206" s="33"/>
      <c r="AD206" s="33"/>
      <c r="AE206" s="33"/>
      <c r="AT206" s="18" t="s">
        <v>154</v>
      </c>
      <c r="AU206" s="18" t="s">
        <v>82</v>
      </c>
    </row>
    <row r="207" spans="1:65" s="13" customFormat="1" ht="11.25">
      <c r="B207" s="177"/>
      <c r="D207" s="172" t="s">
        <v>156</v>
      </c>
      <c r="E207" s="178" t="s">
        <v>1</v>
      </c>
      <c r="F207" s="179" t="s">
        <v>261</v>
      </c>
      <c r="H207" s="180">
        <v>455.3</v>
      </c>
      <c r="I207" s="181"/>
      <c r="L207" s="177"/>
      <c r="M207" s="182"/>
      <c r="N207" s="183"/>
      <c r="O207" s="183"/>
      <c r="P207" s="183"/>
      <c r="Q207" s="183"/>
      <c r="R207" s="183"/>
      <c r="S207" s="183"/>
      <c r="T207" s="184"/>
      <c r="AT207" s="178" t="s">
        <v>156</v>
      </c>
      <c r="AU207" s="178" t="s">
        <v>82</v>
      </c>
      <c r="AV207" s="13" t="s">
        <v>82</v>
      </c>
      <c r="AW207" s="13" t="s">
        <v>29</v>
      </c>
      <c r="AX207" s="13" t="s">
        <v>72</v>
      </c>
      <c r="AY207" s="178" t="s">
        <v>142</v>
      </c>
    </row>
    <row r="208" spans="1:65" s="13" customFormat="1" ht="11.25">
      <c r="B208" s="177"/>
      <c r="D208" s="172" t="s">
        <v>156</v>
      </c>
      <c r="E208" s="178" t="s">
        <v>1</v>
      </c>
      <c r="F208" s="179" t="s">
        <v>262</v>
      </c>
      <c r="H208" s="180">
        <v>282</v>
      </c>
      <c r="I208" s="181"/>
      <c r="L208" s="177"/>
      <c r="M208" s="182"/>
      <c r="N208" s="183"/>
      <c r="O208" s="183"/>
      <c r="P208" s="183"/>
      <c r="Q208" s="183"/>
      <c r="R208" s="183"/>
      <c r="S208" s="183"/>
      <c r="T208" s="184"/>
      <c r="AT208" s="178" t="s">
        <v>156</v>
      </c>
      <c r="AU208" s="178" t="s">
        <v>82</v>
      </c>
      <c r="AV208" s="13" t="s">
        <v>82</v>
      </c>
      <c r="AW208" s="13" t="s">
        <v>29</v>
      </c>
      <c r="AX208" s="13" t="s">
        <v>72</v>
      </c>
      <c r="AY208" s="178" t="s">
        <v>142</v>
      </c>
    </row>
    <row r="209" spans="1:65" s="13" customFormat="1" ht="22.5">
      <c r="B209" s="177"/>
      <c r="D209" s="172" t="s">
        <v>156</v>
      </c>
      <c r="E209" s="178" t="s">
        <v>1</v>
      </c>
      <c r="F209" s="179" t="s">
        <v>263</v>
      </c>
      <c r="H209" s="180">
        <v>190</v>
      </c>
      <c r="I209" s="181"/>
      <c r="L209" s="177"/>
      <c r="M209" s="182"/>
      <c r="N209" s="183"/>
      <c r="O209" s="183"/>
      <c r="P209" s="183"/>
      <c r="Q209" s="183"/>
      <c r="R209" s="183"/>
      <c r="S209" s="183"/>
      <c r="T209" s="184"/>
      <c r="AT209" s="178" t="s">
        <v>156</v>
      </c>
      <c r="AU209" s="178" t="s">
        <v>82</v>
      </c>
      <c r="AV209" s="13" t="s">
        <v>82</v>
      </c>
      <c r="AW209" s="13" t="s">
        <v>29</v>
      </c>
      <c r="AX209" s="13" t="s">
        <v>72</v>
      </c>
      <c r="AY209" s="178" t="s">
        <v>142</v>
      </c>
    </row>
    <row r="210" spans="1:65" s="14" customFormat="1" ht="11.25">
      <c r="B210" s="185"/>
      <c r="D210" s="172" t="s">
        <v>156</v>
      </c>
      <c r="E210" s="186" t="s">
        <v>1</v>
      </c>
      <c r="F210" s="187" t="s">
        <v>158</v>
      </c>
      <c r="H210" s="188">
        <v>927.3</v>
      </c>
      <c r="I210" s="189"/>
      <c r="L210" s="185"/>
      <c r="M210" s="190"/>
      <c r="N210" s="191"/>
      <c r="O210" s="191"/>
      <c r="P210" s="191"/>
      <c r="Q210" s="191"/>
      <c r="R210" s="191"/>
      <c r="S210" s="191"/>
      <c r="T210" s="192"/>
      <c r="AT210" s="186" t="s">
        <v>156</v>
      </c>
      <c r="AU210" s="186" t="s">
        <v>82</v>
      </c>
      <c r="AV210" s="14" t="s">
        <v>150</v>
      </c>
      <c r="AW210" s="14" t="s">
        <v>29</v>
      </c>
      <c r="AX210" s="14" t="s">
        <v>80</v>
      </c>
      <c r="AY210" s="186" t="s">
        <v>142</v>
      </c>
    </row>
    <row r="211" spans="1:65" s="2" customFormat="1" ht="16.5" customHeight="1">
      <c r="A211" s="33"/>
      <c r="B211" s="158"/>
      <c r="C211" s="159" t="s">
        <v>264</v>
      </c>
      <c r="D211" s="159" t="s">
        <v>145</v>
      </c>
      <c r="E211" s="160" t="s">
        <v>265</v>
      </c>
      <c r="F211" s="161" t="s">
        <v>266</v>
      </c>
      <c r="G211" s="162" t="s">
        <v>220</v>
      </c>
      <c r="H211" s="163">
        <v>455.3</v>
      </c>
      <c r="I211" s="164"/>
      <c r="J211" s="165">
        <f>ROUND(I211*H211,2)</f>
        <v>0</v>
      </c>
      <c r="K211" s="161" t="s">
        <v>149</v>
      </c>
      <c r="L211" s="34"/>
      <c r="M211" s="166" t="s">
        <v>1</v>
      </c>
      <c r="N211" s="167" t="s">
        <v>37</v>
      </c>
      <c r="O211" s="59"/>
      <c r="P211" s="168">
        <f>O211*H211</f>
        <v>0</v>
      </c>
      <c r="Q211" s="168">
        <v>0</v>
      </c>
      <c r="R211" s="168">
        <f>Q211*H211</f>
        <v>0</v>
      </c>
      <c r="S211" s="168">
        <v>0</v>
      </c>
      <c r="T211" s="169">
        <f>S211*H211</f>
        <v>0</v>
      </c>
      <c r="U211" s="33"/>
      <c r="V211" s="33"/>
      <c r="W211" s="33"/>
      <c r="X211" s="33"/>
      <c r="Y211" s="33"/>
      <c r="Z211" s="33"/>
      <c r="AA211" s="33"/>
      <c r="AB211" s="33"/>
      <c r="AC211" s="33"/>
      <c r="AD211" s="33"/>
      <c r="AE211" s="33"/>
      <c r="AR211" s="170" t="s">
        <v>150</v>
      </c>
      <c r="AT211" s="170" t="s">
        <v>145</v>
      </c>
      <c r="AU211" s="170" t="s">
        <v>82</v>
      </c>
      <c r="AY211" s="18" t="s">
        <v>142</v>
      </c>
      <c r="BE211" s="171">
        <f>IF(N211="základní",J211,0)</f>
        <v>0</v>
      </c>
      <c r="BF211" s="171">
        <f>IF(N211="snížená",J211,0)</f>
        <v>0</v>
      </c>
      <c r="BG211" s="171">
        <f>IF(N211="zákl. přenesená",J211,0)</f>
        <v>0</v>
      </c>
      <c r="BH211" s="171">
        <f>IF(N211="sníž. přenesená",J211,0)</f>
        <v>0</v>
      </c>
      <c r="BI211" s="171">
        <f>IF(N211="nulová",J211,0)</f>
        <v>0</v>
      </c>
      <c r="BJ211" s="18" t="s">
        <v>80</v>
      </c>
      <c r="BK211" s="171">
        <f>ROUND(I211*H211,2)</f>
        <v>0</v>
      </c>
      <c r="BL211" s="18" t="s">
        <v>150</v>
      </c>
      <c r="BM211" s="170" t="s">
        <v>267</v>
      </c>
    </row>
    <row r="212" spans="1:65" s="2" customFormat="1" ht="19.5">
      <c r="A212" s="33"/>
      <c r="B212" s="34"/>
      <c r="C212" s="33"/>
      <c r="D212" s="172" t="s">
        <v>152</v>
      </c>
      <c r="E212" s="33"/>
      <c r="F212" s="173" t="s">
        <v>268</v>
      </c>
      <c r="G212" s="33"/>
      <c r="H212" s="33"/>
      <c r="I212" s="94"/>
      <c r="J212" s="33"/>
      <c r="K212" s="33"/>
      <c r="L212" s="34"/>
      <c r="M212" s="174"/>
      <c r="N212" s="175"/>
      <c r="O212" s="59"/>
      <c r="P212" s="59"/>
      <c r="Q212" s="59"/>
      <c r="R212" s="59"/>
      <c r="S212" s="59"/>
      <c r="T212" s="60"/>
      <c r="U212" s="33"/>
      <c r="V212" s="33"/>
      <c r="W212" s="33"/>
      <c r="X212" s="33"/>
      <c r="Y212" s="33"/>
      <c r="Z212" s="33"/>
      <c r="AA212" s="33"/>
      <c r="AB212" s="33"/>
      <c r="AC212" s="33"/>
      <c r="AD212" s="33"/>
      <c r="AE212" s="33"/>
      <c r="AT212" s="18" t="s">
        <v>152</v>
      </c>
      <c r="AU212" s="18" t="s">
        <v>82</v>
      </c>
    </row>
    <row r="213" spans="1:65" s="2" customFormat="1" ht="146.25">
      <c r="A213" s="33"/>
      <c r="B213" s="34"/>
      <c r="C213" s="33"/>
      <c r="D213" s="172" t="s">
        <v>154</v>
      </c>
      <c r="E213" s="33"/>
      <c r="F213" s="176" t="s">
        <v>269</v>
      </c>
      <c r="G213" s="33"/>
      <c r="H213" s="33"/>
      <c r="I213" s="94"/>
      <c r="J213" s="33"/>
      <c r="K213" s="33"/>
      <c r="L213" s="34"/>
      <c r="M213" s="174"/>
      <c r="N213" s="175"/>
      <c r="O213" s="59"/>
      <c r="P213" s="59"/>
      <c r="Q213" s="59"/>
      <c r="R213" s="59"/>
      <c r="S213" s="59"/>
      <c r="T213" s="60"/>
      <c r="U213" s="33"/>
      <c r="V213" s="33"/>
      <c r="W213" s="33"/>
      <c r="X213" s="33"/>
      <c r="Y213" s="33"/>
      <c r="Z213" s="33"/>
      <c r="AA213" s="33"/>
      <c r="AB213" s="33"/>
      <c r="AC213" s="33"/>
      <c r="AD213" s="33"/>
      <c r="AE213" s="33"/>
      <c r="AT213" s="18" t="s">
        <v>154</v>
      </c>
      <c r="AU213" s="18" t="s">
        <v>82</v>
      </c>
    </row>
    <row r="214" spans="1:65" s="13" customFormat="1" ht="11.25">
      <c r="B214" s="177"/>
      <c r="D214" s="172" t="s">
        <v>156</v>
      </c>
      <c r="E214" s="178" t="s">
        <v>103</v>
      </c>
      <c r="F214" s="179" t="s">
        <v>270</v>
      </c>
      <c r="H214" s="180">
        <v>455.3</v>
      </c>
      <c r="I214" s="181"/>
      <c r="L214" s="177"/>
      <c r="M214" s="182"/>
      <c r="N214" s="183"/>
      <c r="O214" s="183"/>
      <c r="P214" s="183"/>
      <c r="Q214" s="183"/>
      <c r="R214" s="183"/>
      <c r="S214" s="183"/>
      <c r="T214" s="184"/>
      <c r="AT214" s="178" t="s">
        <v>156</v>
      </c>
      <c r="AU214" s="178" t="s">
        <v>82</v>
      </c>
      <c r="AV214" s="13" t="s">
        <v>82</v>
      </c>
      <c r="AW214" s="13" t="s">
        <v>29</v>
      </c>
      <c r="AX214" s="13" t="s">
        <v>80</v>
      </c>
      <c r="AY214" s="178" t="s">
        <v>142</v>
      </c>
    </row>
    <row r="215" spans="1:65" s="2" customFormat="1" ht="16.5" customHeight="1">
      <c r="A215" s="33"/>
      <c r="B215" s="158"/>
      <c r="C215" s="159" t="s">
        <v>271</v>
      </c>
      <c r="D215" s="159" t="s">
        <v>145</v>
      </c>
      <c r="E215" s="160" t="s">
        <v>272</v>
      </c>
      <c r="F215" s="161" t="s">
        <v>273</v>
      </c>
      <c r="G215" s="162" t="s">
        <v>220</v>
      </c>
      <c r="H215" s="163">
        <v>737.3</v>
      </c>
      <c r="I215" s="164"/>
      <c r="J215" s="165">
        <f>ROUND(I215*H215,2)</f>
        <v>0</v>
      </c>
      <c r="K215" s="161" t="s">
        <v>149</v>
      </c>
      <c r="L215" s="34"/>
      <c r="M215" s="166" t="s">
        <v>1</v>
      </c>
      <c r="N215" s="167" t="s">
        <v>37</v>
      </c>
      <c r="O215" s="59"/>
      <c r="P215" s="168">
        <f>O215*H215</f>
        <v>0</v>
      </c>
      <c r="Q215" s="168">
        <v>0</v>
      </c>
      <c r="R215" s="168">
        <f>Q215*H215</f>
        <v>0</v>
      </c>
      <c r="S215" s="168">
        <v>0</v>
      </c>
      <c r="T215" s="169">
        <f>S215*H215</f>
        <v>0</v>
      </c>
      <c r="U215" s="33"/>
      <c r="V215" s="33"/>
      <c r="W215" s="33"/>
      <c r="X215" s="33"/>
      <c r="Y215" s="33"/>
      <c r="Z215" s="33"/>
      <c r="AA215" s="33"/>
      <c r="AB215" s="33"/>
      <c r="AC215" s="33"/>
      <c r="AD215" s="33"/>
      <c r="AE215" s="33"/>
      <c r="AR215" s="170" t="s">
        <v>150</v>
      </c>
      <c r="AT215" s="170" t="s">
        <v>145</v>
      </c>
      <c r="AU215" s="170" t="s">
        <v>82</v>
      </c>
      <c r="AY215" s="18" t="s">
        <v>142</v>
      </c>
      <c r="BE215" s="171">
        <f>IF(N215="základní",J215,0)</f>
        <v>0</v>
      </c>
      <c r="BF215" s="171">
        <f>IF(N215="snížená",J215,0)</f>
        <v>0</v>
      </c>
      <c r="BG215" s="171">
        <f>IF(N215="zákl. přenesená",J215,0)</f>
        <v>0</v>
      </c>
      <c r="BH215" s="171">
        <f>IF(N215="sníž. přenesená",J215,0)</f>
        <v>0</v>
      </c>
      <c r="BI215" s="171">
        <f>IF(N215="nulová",J215,0)</f>
        <v>0</v>
      </c>
      <c r="BJ215" s="18" t="s">
        <v>80</v>
      </c>
      <c r="BK215" s="171">
        <f>ROUND(I215*H215,2)</f>
        <v>0</v>
      </c>
      <c r="BL215" s="18" t="s">
        <v>150</v>
      </c>
      <c r="BM215" s="170" t="s">
        <v>274</v>
      </c>
    </row>
    <row r="216" spans="1:65" s="2" customFormat="1" ht="11.25">
      <c r="A216" s="33"/>
      <c r="B216" s="34"/>
      <c r="C216" s="33"/>
      <c r="D216" s="172" t="s">
        <v>152</v>
      </c>
      <c r="E216" s="33"/>
      <c r="F216" s="173" t="s">
        <v>275</v>
      </c>
      <c r="G216" s="33"/>
      <c r="H216" s="33"/>
      <c r="I216" s="94"/>
      <c r="J216" s="33"/>
      <c r="K216" s="33"/>
      <c r="L216" s="34"/>
      <c r="M216" s="174"/>
      <c r="N216" s="175"/>
      <c r="O216" s="59"/>
      <c r="P216" s="59"/>
      <c r="Q216" s="59"/>
      <c r="R216" s="59"/>
      <c r="S216" s="59"/>
      <c r="T216" s="60"/>
      <c r="U216" s="33"/>
      <c r="V216" s="33"/>
      <c r="W216" s="33"/>
      <c r="X216" s="33"/>
      <c r="Y216" s="33"/>
      <c r="Z216" s="33"/>
      <c r="AA216" s="33"/>
      <c r="AB216" s="33"/>
      <c r="AC216" s="33"/>
      <c r="AD216" s="33"/>
      <c r="AE216" s="33"/>
      <c r="AT216" s="18" t="s">
        <v>152</v>
      </c>
      <c r="AU216" s="18" t="s">
        <v>82</v>
      </c>
    </row>
    <row r="217" spans="1:65" s="2" customFormat="1" ht="282.75">
      <c r="A217" s="33"/>
      <c r="B217" s="34"/>
      <c r="C217" s="33"/>
      <c r="D217" s="172" t="s">
        <v>154</v>
      </c>
      <c r="E217" s="33"/>
      <c r="F217" s="176" t="s">
        <v>276</v>
      </c>
      <c r="G217" s="33"/>
      <c r="H217" s="33"/>
      <c r="I217" s="94"/>
      <c r="J217" s="33"/>
      <c r="K217" s="33"/>
      <c r="L217" s="34"/>
      <c r="M217" s="174"/>
      <c r="N217" s="175"/>
      <c r="O217" s="59"/>
      <c r="P217" s="59"/>
      <c r="Q217" s="59"/>
      <c r="R217" s="59"/>
      <c r="S217" s="59"/>
      <c r="T217" s="60"/>
      <c r="U217" s="33"/>
      <c r="V217" s="33"/>
      <c r="W217" s="33"/>
      <c r="X217" s="33"/>
      <c r="Y217" s="33"/>
      <c r="Z217" s="33"/>
      <c r="AA217" s="33"/>
      <c r="AB217" s="33"/>
      <c r="AC217" s="33"/>
      <c r="AD217" s="33"/>
      <c r="AE217" s="33"/>
      <c r="AT217" s="18" t="s">
        <v>154</v>
      </c>
      <c r="AU217" s="18" t="s">
        <v>82</v>
      </c>
    </row>
    <row r="218" spans="1:65" s="13" customFormat="1" ht="11.25">
      <c r="B218" s="177"/>
      <c r="D218" s="172" t="s">
        <v>156</v>
      </c>
      <c r="E218" s="178" t="s">
        <v>1</v>
      </c>
      <c r="F218" s="179" t="s">
        <v>277</v>
      </c>
      <c r="H218" s="180">
        <v>455.3</v>
      </c>
      <c r="I218" s="181"/>
      <c r="L218" s="177"/>
      <c r="M218" s="182"/>
      <c r="N218" s="183"/>
      <c r="O218" s="183"/>
      <c r="P218" s="183"/>
      <c r="Q218" s="183"/>
      <c r="R218" s="183"/>
      <c r="S218" s="183"/>
      <c r="T218" s="184"/>
      <c r="AT218" s="178" t="s">
        <v>156</v>
      </c>
      <c r="AU218" s="178" t="s">
        <v>82</v>
      </c>
      <c r="AV218" s="13" t="s">
        <v>82</v>
      </c>
      <c r="AW218" s="13" t="s">
        <v>29</v>
      </c>
      <c r="AX218" s="13" t="s">
        <v>72</v>
      </c>
      <c r="AY218" s="178" t="s">
        <v>142</v>
      </c>
    </row>
    <row r="219" spans="1:65" s="13" customFormat="1" ht="11.25">
      <c r="B219" s="177"/>
      <c r="D219" s="172" t="s">
        <v>156</v>
      </c>
      <c r="E219" s="178" t="s">
        <v>1</v>
      </c>
      <c r="F219" s="179" t="s">
        <v>278</v>
      </c>
      <c r="H219" s="180">
        <v>282</v>
      </c>
      <c r="I219" s="181"/>
      <c r="L219" s="177"/>
      <c r="M219" s="182"/>
      <c r="N219" s="183"/>
      <c r="O219" s="183"/>
      <c r="P219" s="183"/>
      <c r="Q219" s="183"/>
      <c r="R219" s="183"/>
      <c r="S219" s="183"/>
      <c r="T219" s="184"/>
      <c r="AT219" s="178" t="s">
        <v>156</v>
      </c>
      <c r="AU219" s="178" t="s">
        <v>82</v>
      </c>
      <c r="AV219" s="13" t="s">
        <v>82</v>
      </c>
      <c r="AW219" s="13" t="s">
        <v>29</v>
      </c>
      <c r="AX219" s="13" t="s">
        <v>72</v>
      </c>
      <c r="AY219" s="178" t="s">
        <v>142</v>
      </c>
    </row>
    <row r="220" spans="1:65" s="14" customFormat="1" ht="11.25">
      <c r="B220" s="185"/>
      <c r="D220" s="172" t="s">
        <v>156</v>
      </c>
      <c r="E220" s="186" t="s">
        <v>1</v>
      </c>
      <c r="F220" s="187" t="s">
        <v>158</v>
      </c>
      <c r="H220" s="188">
        <v>737.3</v>
      </c>
      <c r="I220" s="189"/>
      <c r="L220" s="185"/>
      <c r="M220" s="190"/>
      <c r="N220" s="191"/>
      <c r="O220" s="191"/>
      <c r="P220" s="191"/>
      <c r="Q220" s="191"/>
      <c r="R220" s="191"/>
      <c r="S220" s="191"/>
      <c r="T220" s="192"/>
      <c r="AT220" s="186" t="s">
        <v>156</v>
      </c>
      <c r="AU220" s="186" t="s">
        <v>82</v>
      </c>
      <c r="AV220" s="14" t="s">
        <v>150</v>
      </c>
      <c r="AW220" s="14" t="s">
        <v>29</v>
      </c>
      <c r="AX220" s="14" t="s">
        <v>80</v>
      </c>
      <c r="AY220" s="186" t="s">
        <v>142</v>
      </c>
    </row>
    <row r="221" spans="1:65" s="2" customFormat="1" ht="21.75" customHeight="1">
      <c r="A221" s="33"/>
      <c r="B221" s="158"/>
      <c r="C221" s="159" t="s">
        <v>279</v>
      </c>
      <c r="D221" s="159" t="s">
        <v>145</v>
      </c>
      <c r="E221" s="160" t="s">
        <v>280</v>
      </c>
      <c r="F221" s="161" t="s">
        <v>281</v>
      </c>
      <c r="G221" s="162" t="s">
        <v>220</v>
      </c>
      <c r="H221" s="163">
        <v>146.625</v>
      </c>
      <c r="I221" s="164"/>
      <c r="J221" s="165">
        <f>ROUND(I221*H221,2)</f>
        <v>0</v>
      </c>
      <c r="K221" s="161" t="s">
        <v>149</v>
      </c>
      <c r="L221" s="34"/>
      <c r="M221" s="166" t="s">
        <v>1</v>
      </c>
      <c r="N221" s="167" t="s">
        <v>37</v>
      </c>
      <c r="O221" s="59"/>
      <c r="P221" s="168">
        <f>O221*H221</f>
        <v>0</v>
      </c>
      <c r="Q221" s="168">
        <v>0</v>
      </c>
      <c r="R221" s="168">
        <f>Q221*H221</f>
        <v>0</v>
      </c>
      <c r="S221" s="168">
        <v>0</v>
      </c>
      <c r="T221" s="169">
        <f>S221*H221</f>
        <v>0</v>
      </c>
      <c r="U221" s="33"/>
      <c r="V221" s="33"/>
      <c r="W221" s="33"/>
      <c r="X221" s="33"/>
      <c r="Y221" s="33"/>
      <c r="Z221" s="33"/>
      <c r="AA221" s="33"/>
      <c r="AB221" s="33"/>
      <c r="AC221" s="33"/>
      <c r="AD221" s="33"/>
      <c r="AE221" s="33"/>
      <c r="AR221" s="170" t="s">
        <v>150</v>
      </c>
      <c r="AT221" s="170" t="s">
        <v>145</v>
      </c>
      <c r="AU221" s="170" t="s">
        <v>82</v>
      </c>
      <c r="AY221" s="18" t="s">
        <v>142</v>
      </c>
      <c r="BE221" s="171">
        <f>IF(N221="základní",J221,0)</f>
        <v>0</v>
      </c>
      <c r="BF221" s="171">
        <f>IF(N221="snížená",J221,0)</f>
        <v>0</v>
      </c>
      <c r="BG221" s="171">
        <f>IF(N221="zákl. přenesená",J221,0)</f>
        <v>0</v>
      </c>
      <c r="BH221" s="171">
        <f>IF(N221="sníž. přenesená",J221,0)</f>
        <v>0</v>
      </c>
      <c r="BI221" s="171">
        <f>IF(N221="nulová",J221,0)</f>
        <v>0</v>
      </c>
      <c r="BJ221" s="18" t="s">
        <v>80</v>
      </c>
      <c r="BK221" s="171">
        <f>ROUND(I221*H221,2)</f>
        <v>0</v>
      </c>
      <c r="BL221" s="18" t="s">
        <v>150</v>
      </c>
      <c r="BM221" s="170" t="s">
        <v>282</v>
      </c>
    </row>
    <row r="222" spans="1:65" s="2" customFormat="1" ht="29.25">
      <c r="A222" s="33"/>
      <c r="B222" s="34"/>
      <c r="C222" s="33"/>
      <c r="D222" s="172" t="s">
        <v>152</v>
      </c>
      <c r="E222" s="33"/>
      <c r="F222" s="173" t="s">
        <v>283</v>
      </c>
      <c r="G222" s="33"/>
      <c r="H222" s="33"/>
      <c r="I222" s="94"/>
      <c r="J222" s="33"/>
      <c r="K222" s="33"/>
      <c r="L222" s="34"/>
      <c r="M222" s="174"/>
      <c r="N222" s="175"/>
      <c r="O222" s="59"/>
      <c r="P222" s="59"/>
      <c r="Q222" s="59"/>
      <c r="R222" s="59"/>
      <c r="S222" s="59"/>
      <c r="T222" s="60"/>
      <c r="U222" s="33"/>
      <c r="V222" s="33"/>
      <c r="W222" s="33"/>
      <c r="X222" s="33"/>
      <c r="Y222" s="33"/>
      <c r="Z222" s="33"/>
      <c r="AA222" s="33"/>
      <c r="AB222" s="33"/>
      <c r="AC222" s="33"/>
      <c r="AD222" s="33"/>
      <c r="AE222" s="33"/>
      <c r="AT222" s="18" t="s">
        <v>152</v>
      </c>
      <c r="AU222" s="18" t="s">
        <v>82</v>
      </c>
    </row>
    <row r="223" spans="1:65" s="2" customFormat="1" ht="409.5">
      <c r="A223" s="33"/>
      <c r="B223" s="34"/>
      <c r="C223" s="33"/>
      <c r="D223" s="172" t="s">
        <v>154</v>
      </c>
      <c r="E223" s="33"/>
      <c r="F223" s="176" t="s">
        <v>284</v>
      </c>
      <c r="G223" s="33"/>
      <c r="H223" s="33"/>
      <c r="I223" s="94"/>
      <c r="J223" s="33"/>
      <c r="K223" s="33"/>
      <c r="L223" s="34"/>
      <c r="M223" s="174"/>
      <c r="N223" s="175"/>
      <c r="O223" s="59"/>
      <c r="P223" s="59"/>
      <c r="Q223" s="59"/>
      <c r="R223" s="59"/>
      <c r="S223" s="59"/>
      <c r="T223" s="60"/>
      <c r="U223" s="33"/>
      <c r="V223" s="33"/>
      <c r="W223" s="33"/>
      <c r="X223" s="33"/>
      <c r="Y223" s="33"/>
      <c r="Z223" s="33"/>
      <c r="AA223" s="33"/>
      <c r="AB223" s="33"/>
      <c r="AC223" s="33"/>
      <c r="AD223" s="33"/>
      <c r="AE223" s="33"/>
      <c r="AT223" s="18" t="s">
        <v>154</v>
      </c>
      <c r="AU223" s="18" t="s">
        <v>82</v>
      </c>
    </row>
    <row r="224" spans="1:65" s="13" customFormat="1" ht="11.25">
      <c r="B224" s="177"/>
      <c r="D224" s="172" t="s">
        <v>156</v>
      </c>
      <c r="E224" s="178" t="s">
        <v>1</v>
      </c>
      <c r="F224" s="179" t="s">
        <v>285</v>
      </c>
      <c r="H224" s="180">
        <v>140.596</v>
      </c>
      <c r="I224" s="181"/>
      <c r="L224" s="177"/>
      <c r="M224" s="182"/>
      <c r="N224" s="183"/>
      <c r="O224" s="183"/>
      <c r="P224" s="183"/>
      <c r="Q224" s="183"/>
      <c r="R224" s="183"/>
      <c r="S224" s="183"/>
      <c r="T224" s="184"/>
      <c r="AT224" s="178" t="s">
        <v>156</v>
      </c>
      <c r="AU224" s="178" t="s">
        <v>82</v>
      </c>
      <c r="AV224" s="13" t="s">
        <v>82</v>
      </c>
      <c r="AW224" s="13" t="s">
        <v>29</v>
      </c>
      <c r="AX224" s="13" t="s">
        <v>72</v>
      </c>
      <c r="AY224" s="178" t="s">
        <v>142</v>
      </c>
    </row>
    <row r="225" spans="1:65" s="13" customFormat="1" ht="22.5">
      <c r="B225" s="177"/>
      <c r="D225" s="172" t="s">
        <v>156</v>
      </c>
      <c r="E225" s="178" t="s">
        <v>1</v>
      </c>
      <c r="F225" s="179" t="s">
        <v>286</v>
      </c>
      <c r="H225" s="180">
        <v>6.0289999999999999</v>
      </c>
      <c r="I225" s="181"/>
      <c r="L225" s="177"/>
      <c r="M225" s="182"/>
      <c r="N225" s="183"/>
      <c r="O225" s="183"/>
      <c r="P225" s="183"/>
      <c r="Q225" s="183"/>
      <c r="R225" s="183"/>
      <c r="S225" s="183"/>
      <c r="T225" s="184"/>
      <c r="AT225" s="178" t="s">
        <v>156</v>
      </c>
      <c r="AU225" s="178" t="s">
        <v>82</v>
      </c>
      <c r="AV225" s="13" t="s">
        <v>82</v>
      </c>
      <c r="AW225" s="13" t="s">
        <v>29</v>
      </c>
      <c r="AX225" s="13" t="s">
        <v>72</v>
      </c>
      <c r="AY225" s="178" t="s">
        <v>142</v>
      </c>
    </row>
    <row r="226" spans="1:65" s="14" customFormat="1" ht="11.25">
      <c r="B226" s="185"/>
      <c r="D226" s="172" t="s">
        <v>156</v>
      </c>
      <c r="E226" s="186" t="s">
        <v>1</v>
      </c>
      <c r="F226" s="187" t="s">
        <v>158</v>
      </c>
      <c r="H226" s="188">
        <v>146.625</v>
      </c>
      <c r="I226" s="189"/>
      <c r="L226" s="185"/>
      <c r="M226" s="190"/>
      <c r="N226" s="191"/>
      <c r="O226" s="191"/>
      <c r="P226" s="191"/>
      <c r="Q226" s="191"/>
      <c r="R226" s="191"/>
      <c r="S226" s="191"/>
      <c r="T226" s="192"/>
      <c r="AT226" s="186" t="s">
        <v>156</v>
      </c>
      <c r="AU226" s="186" t="s">
        <v>82</v>
      </c>
      <c r="AV226" s="14" t="s">
        <v>150</v>
      </c>
      <c r="AW226" s="14" t="s">
        <v>29</v>
      </c>
      <c r="AX226" s="14" t="s">
        <v>80</v>
      </c>
      <c r="AY226" s="186" t="s">
        <v>142</v>
      </c>
    </row>
    <row r="227" spans="1:65" s="2" customFormat="1" ht="16.5" customHeight="1">
      <c r="A227" s="33"/>
      <c r="B227" s="158"/>
      <c r="C227" s="200" t="s">
        <v>287</v>
      </c>
      <c r="D227" s="200" t="s">
        <v>226</v>
      </c>
      <c r="E227" s="201" t="s">
        <v>288</v>
      </c>
      <c r="F227" s="202" t="s">
        <v>289</v>
      </c>
      <c r="G227" s="203" t="s">
        <v>229</v>
      </c>
      <c r="H227" s="204">
        <v>277.12099999999998</v>
      </c>
      <c r="I227" s="205"/>
      <c r="J227" s="206">
        <f>ROUND(I227*H227,2)</f>
        <v>0</v>
      </c>
      <c r="K227" s="202" t="s">
        <v>149</v>
      </c>
      <c r="L227" s="207"/>
      <c r="M227" s="208" t="s">
        <v>1</v>
      </c>
      <c r="N227" s="209" t="s">
        <v>37</v>
      </c>
      <c r="O227" s="59"/>
      <c r="P227" s="168">
        <f>O227*H227</f>
        <v>0</v>
      </c>
      <c r="Q227" s="168">
        <v>1</v>
      </c>
      <c r="R227" s="168">
        <f>Q227*H227</f>
        <v>277.12099999999998</v>
      </c>
      <c r="S227" s="168">
        <v>0</v>
      </c>
      <c r="T227" s="169">
        <f>S227*H227</f>
        <v>0</v>
      </c>
      <c r="U227" s="33"/>
      <c r="V227" s="33"/>
      <c r="W227" s="33"/>
      <c r="X227" s="33"/>
      <c r="Y227" s="33"/>
      <c r="Z227" s="33"/>
      <c r="AA227" s="33"/>
      <c r="AB227" s="33"/>
      <c r="AC227" s="33"/>
      <c r="AD227" s="33"/>
      <c r="AE227" s="33"/>
      <c r="AR227" s="170" t="s">
        <v>230</v>
      </c>
      <c r="AT227" s="170" t="s">
        <v>226</v>
      </c>
      <c r="AU227" s="170" t="s">
        <v>82</v>
      </c>
      <c r="AY227" s="18" t="s">
        <v>142</v>
      </c>
      <c r="BE227" s="171">
        <f>IF(N227="základní",J227,0)</f>
        <v>0</v>
      </c>
      <c r="BF227" s="171">
        <f>IF(N227="snížená",J227,0)</f>
        <v>0</v>
      </c>
      <c r="BG227" s="171">
        <f>IF(N227="zákl. přenesená",J227,0)</f>
        <v>0</v>
      </c>
      <c r="BH227" s="171">
        <f>IF(N227="sníž. přenesená",J227,0)</f>
        <v>0</v>
      </c>
      <c r="BI227" s="171">
        <f>IF(N227="nulová",J227,0)</f>
        <v>0</v>
      </c>
      <c r="BJ227" s="18" t="s">
        <v>80</v>
      </c>
      <c r="BK227" s="171">
        <f>ROUND(I227*H227,2)</f>
        <v>0</v>
      </c>
      <c r="BL227" s="18" t="s">
        <v>150</v>
      </c>
      <c r="BM227" s="170" t="s">
        <v>290</v>
      </c>
    </row>
    <row r="228" spans="1:65" s="2" customFormat="1" ht="11.25">
      <c r="A228" s="33"/>
      <c r="B228" s="34"/>
      <c r="C228" s="33"/>
      <c r="D228" s="172" t="s">
        <v>152</v>
      </c>
      <c r="E228" s="33"/>
      <c r="F228" s="173" t="s">
        <v>289</v>
      </c>
      <c r="G228" s="33"/>
      <c r="H228" s="33"/>
      <c r="I228" s="94"/>
      <c r="J228" s="33"/>
      <c r="K228" s="33"/>
      <c r="L228" s="34"/>
      <c r="M228" s="174"/>
      <c r="N228" s="175"/>
      <c r="O228" s="59"/>
      <c r="P228" s="59"/>
      <c r="Q228" s="59"/>
      <c r="R228" s="59"/>
      <c r="S228" s="59"/>
      <c r="T228" s="60"/>
      <c r="U228" s="33"/>
      <c r="V228" s="33"/>
      <c r="W228" s="33"/>
      <c r="X228" s="33"/>
      <c r="Y228" s="33"/>
      <c r="Z228" s="33"/>
      <c r="AA228" s="33"/>
      <c r="AB228" s="33"/>
      <c r="AC228" s="33"/>
      <c r="AD228" s="33"/>
      <c r="AE228" s="33"/>
      <c r="AT228" s="18" t="s">
        <v>152</v>
      </c>
      <c r="AU228" s="18" t="s">
        <v>82</v>
      </c>
    </row>
    <row r="229" spans="1:65" s="13" customFormat="1" ht="11.25">
      <c r="B229" s="177"/>
      <c r="D229" s="172" t="s">
        <v>156</v>
      </c>
      <c r="E229" s="178" t="s">
        <v>1</v>
      </c>
      <c r="F229" s="179" t="s">
        <v>291</v>
      </c>
      <c r="H229" s="180">
        <v>263.92500000000001</v>
      </c>
      <c r="I229" s="181"/>
      <c r="L229" s="177"/>
      <c r="M229" s="182"/>
      <c r="N229" s="183"/>
      <c r="O229" s="183"/>
      <c r="P229" s="183"/>
      <c r="Q229" s="183"/>
      <c r="R229" s="183"/>
      <c r="S229" s="183"/>
      <c r="T229" s="184"/>
      <c r="AT229" s="178" t="s">
        <v>156</v>
      </c>
      <c r="AU229" s="178" t="s">
        <v>82</v>
      </c>
      <c r="AV229" s="13" t="s">
        <v>82</v>
      </c>
      <c r="AW229" s="13" t="s">
        <v>29</v>
      </c>
      <c r="AX229" s="13" t="s">
        <v>72</v>
      </c>
      <c r="AY229" s="178" t="s">
        <v>142</v>
      </c>
    </row>
    <row r="230" spans="1:65" s="13" customFormat="1" ht="11.25">
      <c r="B230" s="177"/>
      <c r="D230" s="172" t="s">
        <v>156</v>
      </c>
      <c r="E230" s="178" t="s">
        <v>1</v>
      </c>
      <c r="F230" s="179" t="s">
        <v>292</v>
      </c>
      <c r="H230" s="180">
        <v>277.12099999999998</v>
      </c>
      <c r="I230" s="181"/>
      <c r="L230" s="177"/>
      <c r="M230" s="182"/>
      <c r="N230" s="183"/>
      <c r="O230" s="183"/>
      <c r="P230" s="183"/>
      <c r="Q230" s="183"/>
      <c r="R230" s="183"/>
      <c r="S230" s="183"/>
      <c r="T230" s="184"/>
      <c r="AT230" s="178" t="s">
        <v>156</v>
      </c>
      <c r="AU230" s="178" t="s">
        <v>82</v>
      </c>
      <c r="AV230" s="13" t="s">
        <v>82</v>
      </c>
      <c r="AW230" s="13" t="s">
        <v>29</v>
      </c>
      <c r="AX230" s="13" t="s">
        <v>80</v>
      </c>
      <c r="AY230" s="178" t="s">
        <v>142</v>
      </c>
    </row>
    <row r="231" spans="1:65" s="2" customFormat="1" ht="21.75" customHeight="1">
      <c r="A231" s="33"/>
      <c r="B231" s="158"/>
      <c r="C231" s="159" t="s">
        <v>293</v>
      </c>
      <c r="D231" s="159" t="s">
        <v>145</v>
      </c>
      <c r="E231" s="160" t="s">
        <v>294</v>
      </c>
      <c r="F231" s="161" t="s">
        <v>295</v>
      </c>
      <c r="G231" s="162" t="s">
        <v>220</v>
      </c>
      <c r="H231" s="163">
        <v>44.204000000000001</v>
      </c>
      <c r="I231" s="164"/>
      <c r="J231" s="165">
        <f>ROUND(I231*H231,2)</f>
        <v>0</v>
      </c>
      <c r="K231" s="161" t="s">
        <v>149</v>
      </c>
      <c r="L231" s="34"/>
      <c r="M231" s="166" t="s">
        <v>1</v>
      </c>
      <c r="N231" s="167" t="s">
        <v>37</v>
      </c>
      <c r="O231" s="59"/>
      <c r="P231" s="168">
        <f>O231*H231</f>
        <v>0</v>
      </c>
      <c r="Q231" s="168">
        <v>0</v>
      </c>
      <c r="R231" s="168">
        <f>Q231*H231</f>
        <v>0</v>
      </c>
      <c r="S231" s="168">
        <v>0</v>
      </c>
      <c r="T231" s="169">
        <f>S231*H231</f>
        <v>0</v>
      </c>
      <c r="U231" s="33"/>
      <c r="V231" s="33"/>
      <c r="W231" s="33"/>
      <c r="X231" s="33"/>
      <c r="Y231" s="33"/>
      <c r="Z231" s="33"/>
      <c r="AA231" s="33"/>
      <c r="AB231" s="33"/>
      <c r="AC231" s="33"/>
      <c r="AD231" s="33"/>
      <c r="AE231" s="33"/>
      <c r="AR231" s="170" t="s">
        <v>150</v>
      </c>
      <c r="AT231" s="170" t="s">
        <v>145</v>
      </c>
      <c r="AU231" s="170" t="s">
        <v>82</v>
      </c>
      <c r="AY231" s="18" t="s">
        <v>142</v>
      </c>
      <c r="BE231" s="171">
        <f>IF(N231="základní",J231,0)</f>
        <v>0</v>
      </c>
      <c r="BF231" s="171">
        <f>IF(N231="snížená",J231,0)</f>
        <v>0</v>
      </c>
      <c r="BG231" s="171">
        <f>IF(N231="zákl. přenesená",J231,0)</f>
        <v>0</v>
      </c>
      <c r="BH231" s="171">
        <f>IF(N231="sníž. přenesená",J231,0)</f>
        <v>0</v>
      </c>
      <c r="BI231" s="171">
        <f>IF(N231="nulová",J231,0)</f>
        <v>0</v>
      </c>
      <c r="BJ231" s="18" t="s">
        <v>80</v>
      </c>
      <c r="BK231" s="171">
        <f>ROUND(I231*H231,2)</f>
        <v>0</v>
      </c>
      <c r="BL231" s="18" t="s">
        <v>150</v>
      </c>
      <c r="BM231" s="170" t="s">
        <v>296</v>
      </c>
    </row>
    <row r="232" spans="1:65" s="2" customFormat="1" ht="39">
      <c r="A232" s="33"/>
      <c r="B232" s="34"/>
      <c r="C232" s="33"/>
      <c r="D232" s="172" t="s">
        <v>152</v>
      </c>
      <c r="E232" s="33"/>
      <c r="F232" s="173" t="s">
        <v>297</v>
      </c>
      <c r="G232" s="33"/>
      <c r="H232" s="33"/>
      <c r="I232" s="94"/>
      <c r="J232" s="33"/>
      <c r="K232" s="33"/>
      <c r="L232" s="34"/>
      <c r="M232" s="174"/>
      <c r="N232" s="175"/>
      <c r="O232" s="59"/>
      <c r="P232" s="59"/>
      <c r="Q232" s="59"/>
      <c r="R232" s="59"/>
      <c r="S232" s="59"/>
      <c r="T232" s="60"/>
      <c r="U232" s="33"/>
      <c r="V232" s="33"/>
      <c r="W232" s="33"/>
      <c r="X232" s="33"/>
      <c r="Y232" s="33"/>
      <c r="Z232" s="33"/>
      <c r="AA232" s="33"/>
      <c r="AB232" s="33"/>
      <c r="AC232" s="33"/>
      <c r="AD232" s="33"/>
      <c r="AE232" s="33"/>
      <c r="AT232" s="18" t="s">
        <v>152</v>
      </c>
      <c r="AU232" s="18" t="s">
        <v>82</v>
      </c>
    </row>
    <row r="233" spans="1:65" s="2" customFormat="1" ht="87.75">
      <c r="A233" s="33"/>
      <c r="B233" s="34"/>
      <c r="C233" s="33"/>
      <c r="D233" s="172" t="s">
        <v>154</v>
      </c>
      <c r="E233" s="33"/>
      <c r="F233" s="176" t="s">
        <v>298</v>
      </c>
      <c r="G233" s="33"/>
      <c r="H233" s="33"/>
      <c r="I233" s="94"/>
      <c r="J233" s="33"/>
      <c r="K233" s="33"/>
      <c r="L233" s="34"/>
      <c r="M233" s="174"/>
      <c r="N233" s="175"/>
      <c r="O233" s="59"/>
      <c r="P233" s="59"/>
      <c r="Q233" s="59"/>
      <c r="R233" s="59"/>
      <c r="S233" s="59"/>
      <c r="T233" s="60"/>
      <c r="U233" s="33"/>
      <c r="V233" s="33"/>
      <c r="W233" s="33"/>
      <c r="X233" s="33"/>
      <c r="Y233" s="33"/>
      <c r="Z233" s="33"/>
      <c r="AA233" s="33"/>
      <c r="AB233" s="33"/>
      <c r="AC233" s="33"/>
      <c r="AD233" s="33"/>
      <c r="AE233" s="33"/>
      <c r="AT233" s="18" t="s">
        <v>154</v>
      </c>
      <c r="AU233" s="18" t="s">
        <v>82</v>
      </c>
    </row>
    <row r="234" spans="1:65" s="13" customFormat="1" ht="22.5">
      <c r="B234" s="177"/>
      <c r="D234" s="172" t="s">
        <v>156</v>
      </c>
      <c r="E234" s="178" t="s">
        <v>92</v>
      </c>
      <c r="F234" s="179" t="s">
        <v>299</v>
      </c>
      <c r="H234" s="180">
        <v>44.204000000000001</v>
      </c>
      <c r="I234" s="181"/>
      <c r="L234" s="177"/>
      <c r="M234" s="182"/>
      <c r="N234" s="183"/>
      <c r="O234" s="183"/>
      <c r="P234" s="183"/>
      <c r="Q234" s="183"/>
      <c r="R234" s="183"/>
      <c r="S234" s="183"/>
      <c r="T234" s="184"/>
      <c r="AT234" s="178" t="s">
        <v>156</v>
      </c>
      <c r="AU234" s="178" t="s">
        <v>82</v>
      </c>
      <c r="AV234" s="13" t="s">
        <v>82</v>
      </c>
      <c r="AW234" s="13" t="s">
        <v>29</v>
      </c>
      <c r="AX234" s="13" t="s">
        <v>80</v>
      </c>
      <c r="AY234" s="178" t="s">
        <v>142</v>
      </c>
    </row>
    <row r="235" spans="1:65" s="2" customFormat="1" ht="16.5" customHeight="1">
      <c r="A235" s="33"/>
      <c r="B235" s="158"/>
      <c r="C235" s="200" t="s">
        <v>300</v>
      </c>
      <c r="D235" s="200" t="s">
        <v>226</v>
      </c>
      <c r="E235" s="201" t="s">
        <v>301</v>
      </c>
      <c r="F235" s="202" t="s">
        <v>302</v>
      </c>
      <c r="G235" s="203" t="s">
        <v>229</v>
      </c>
      <c r="H235" s="204">
        <v>83.545000000000002</v>
      </c>
      <c r="I235" s="205"/>
      <c r="J235" s="206">
        <f>ROUND(I235*H235,2)</f>
        <v>0</v>
      </c>
      <c r="K235" s="202" t="s">
        <v>149</v>
      </c>
      <c r="L235" s="207"/>
      <c r="M235" s="208" t="s">
        <v>1</v>
      </c>
      <c r="N235" s="209" t="s">
        <v>37</v>
      </c>
      <c r="O235" s="59"/>
      <c r="P235" s="168">
        <f>O235*H235</f>
        <v>0</v>
      </c>
      <c r="Q235" s="168">
        <v>1</v>
      </c>
      <c r="R235" s="168">
        <f>Q235*H235</f>
        <v>83.545000000000002</v>
      </c>
      <c r="S235" s="168">
        <v>0</v>
      </c>
      <c r="T235" s="169">
        <f>S235*H235</f>
        <v>0</v>
      </c>
      <c r="U235" s="33"/>
      <c r="V235" s="33"/>
      <c r="W235" s="33"/>
      <c r="X235" s="33"/>
      <c r="Y235" s="33"/>
      <c r="Z235" s="33"/>
      <c r="AA235" s="33"/>
      <c r="AB235" s="33"/>
      <c r="AC235" s="33"/>
      <c r="AD235" s="33"/>
      <c r="AE235" s="33"/>
      <c r="AR235" s="170" t="s">
        <v>230</v>
      </c>
      <c r="AT235" s="170" t="s">
        <v>226</v>
      </c>
      <c r="AU235" s="170" t="s">
        <v>82</v>
      </c>
      <c r="AY235" s="18" t="s">
        <v>142</v>
      </c>
      <c r="BE235" s="171">
        <f>IF(N235="základní",J235,0)</f>
        <v>0</v>
      </c>
      <c r="BF235" s="171">
        <f>IF(N235="snížená",J235,0)</f>
        <v>0</v>
      </c>
      <c r="BG235" s="171">
        <f>IF(N235="zákl. přenesená",J235,0)</f>
        <v>0</v>
      </c>
      <c r="BH235" s="171">
        <f>IF(N235="sníž. přenesená",J235,0)</f>
        <v>0</v>
      </c>
      <c r="BI235" s="171">
        <f>IF(N235="nulová",J235,0)</f>
        <v>0</v>
      </c>
      <c r="BJ235" s="18" t="s">
        <v>80</v>
      </c>
      <c r="BK235" s="171">
        <f>ROUND(I235*H235,2)</f>
        <v>0</v>
      </c>
      <c r="BL235" s="18" t="s">
        <v>150</v>
      </c>
      <c r="BM235" s="170" t="s">
        <v>303</v>
      </c>
    </row>
    <row r="236" spans="1:65" s="2" customFormat="1" ht="11.25">
      <c r="A236" s="33"/>
      <c r="B236" s="34"/>
      <c r="C236" s="33"/>
      <c r="D236" s="172" t="s">
        <v>152</v>
      </c>
      <c r="E236" s="33"/>
      <c r="F236" s="173" t="s">
        <v>302</v>
      </c>
      <c r="G236" s="33"/>
      <c r="H236" s="33"/>
      <c r="I236" s="94"/>
      <c r="J236" s="33"/>
      <c r="K236" s="33"/>
      <c r="L236" s="34"/>
      <c r="M236" s="174"/>
      <c r="N236" s="175"/>
      <c r="O236" s="59"/>
      <c r="P236" s="59"/>
      <c r="Q236" s="59"/>
      <c r="R236" s="59"/>
      <c r="S236" s="59"/>
      <c r="T236" s="60"/>
      <c r="U236" s="33"/>
      <c r="V236" s="33"/>
      <c r="W236" s="33"/>
      <c r="X236" s="33"/>
      <c r="Y236" s="33"/>
      <c r="Z236" s="33"/>
      <c r="AA236" s="33"/>
      <c r="AB236" s="33"/>
      <c r="AC236" s="33"/>
      <c r="AD236" s="33"/>
      <c r="AE236" s="33"/>
      <c r="AT236" s="18" t="s">
        <v>152</v>
      </c>
      <c r="AU236" s="18" t="s">
        <v>82</v>
      </c>
    </row>
    <row r="237" spans="1:65" s="13" customFormat="1" ht="11.25">
      <c r="B237" s="177"/>
      <c r="D237" s="172" t="s">
        <v>156</v>
      </c>
      <c r="E237" s="178" t="s">
        <v>1</v>
      </c>
      <c r="F237" s="179" t="s">
        <v>304</v>
      </c>
      <c r="H237" s="180">
        <v>79.566999999999993</v>
      </c>
      <c r="I237" s="181"/>
      <c r="L237" s="177"/>
      <c r="M237" s="182"/>
      <c r="N237" s="183"/>
      <c r="O237" s="183"/>
      <c r="P237" s="183"/>
      <c r="Q237" s="183"/>
      <c r="R237" s="183"/>
      <c r="S237" s="183"/>
      <c r="T237" s="184"/>
      <c r="AT237" s="178" t="s">
        <v>156</v>
      </c>
      <c r="AU237" s="178" t="s">
        <v>82</v>
      </c>
      <c r="AV237" s="13" t="s">
        <v>82</v>
      </c>
      <c r="AW237" s="13" t="s">
        <v>29</v>
      </c>
      <c r="AX237" s="13" t="s">
        <v>72</v>
      </c>
      <c r="AY237" s="178" t="s">
        <v>142</v>
      </c>
    </row>
    <row r="238" spans="1:65" s="13" customFormat="1" ht="11.25">
      <c r="B238" s="177"/>
      <c r="D238" s="172" t="s">
        <v>156</v>
      </c>
      <c r="E238" s="178" t="s">
        <v>1</v>
      </c>
      <c r="F238" s="179" t="s">
        <v>305</v>
      </c>
      <c r="H238" s="180">
        <v>83.545000000000002</v>
      </c>
      <c r="I238" s="181"/>
      <c r="L238" s="177"/>
      <c r="M238" s="182"/>
      <c r="N238" s="183"/>
      <c r="O238" s="183"/>
      <c r="P238" s="183"/>
      <c r="Q238" s="183"/>
      <c r="R238" s="183"/>
      <c r="S238" s="183"/>
      <c r="T238" s="184"/>
      <c r="AT238" s="178" t="s">
        <v>156</v>
      </c>
      <c r="AU238" s="178" t="s">
        <v>82</v>
      </c>
      <c r="AV238" s="13" t="s">
        <v>82</v>
      </c>
      <c r="AW238" s="13" t="s">
        <v>29</v>
      </c>
      <c r="AX238" s="13" t="s">
        <v>80</v>
      </c>
      <c r="AY238" s="178" t="s">
        <v>142</v>
      </c>
    </row>
    <row r="239" spans="1:65" s="2" customFormat="1" ht="21.75" customHeight="1">
      <c r="A239" s="33"/>
      <c r="B239" s="158"/>
      <c r="C239" s="159" t="s">
        <v>306</v>
      </c>
      <c r="D239" s="159" t="s">
        <v>145</v>
      </c>
      <c r="E239" s="160" t="s">
        <v>307</v>
      </c>
      <c r="F239" s="161" t="s">
        <v>308</v>
      </c>
      <c r="G239" s="162" t="s">
        <v>148</v>
      </c>
      <c r="H239" s="163">
        <v>3200</v>
      </c>
      <c r="I239" s="164"/>
      <c r="J239" s="165">
        <f>ROUND(I239*H239,2)</f>
        <v>0</v>
      </c>
      <c r="K239" s="161" t="s">
        <v>149</v>
      </c>
      <c r="L239" s="34"/>
      <c r="M239" s="166" t="s">
        <v>1</v>
      </c>
      <c r="N239" s="167" t="s">
        <v>37</v>
      </c>
      <c r="O239" s="59"/>
      <c r="P239" s="168">
        <f>O239*H239</f>
        <v>0</v>
      </c>
      <c r="Q239" s="168">
        <v>0</v>
      </c>
      <c r="R239" s="168">
        <f>Q239*H239</f>
        <v>0</v>
      </c>
      <c r="S239" s="168">
        <v>0</v>
      </c>
      <c r="T239" s="169">
        <f>S239*H239</f>
        <v>0</v>
      </c>
      <c r="U239" s="33"/>
      <c r="V239" s="33"/>
      <c r="W239" s="33"/>
      <c r="X239" s="33"/>
      <c r="Y239" s="33"/>
      <c r="Z239" s="33"/>
      <c r="AA239" s="33"/>
      <c r="AB239" s="33"/>
      <c r="AC239" s="33"/>
      <c r="AD239" s="33"/>
      <c r="AE239" s="33"/>
      <c r="AR239" s="170" t="s">
        <v>150</v>
      </c>
      <c r="AT239" s="170" t="s">
        <v>145</v>
      </c>
      <c r="AU239" s="170" t="s">
        <v>82</v>
      </c>
      <c r="AY239" s="18" t="s">
        <v>142</v>
      </c>
      <c r="BE239" s="171">
        <f>IF(N239="základní",J239,0)</f>
        <v>0</v>
      </c>
      <c r="BF239" s="171">
        <f>IF(N239="snížená",J239,0)</f>
        <v>0</v>
      </c>
      <c r="BG239" s="171">
        <f>IF(N239="zákl. přenesená",J239,0)</f>
        <v>0</v>
      </c>
      <c r="BH239" s="171">
        <f>IF(N239="sníž. přenesená",J239,0)</f>
        <v>0</v>
      </c>
      <c r="BI239" s="171">
        <f>IF(N239="nulová",J239,0)</f>
        <v>0</v>
      </c>
      <c r="BJ239" s="18" t="s">
        <v>80</v>
      </c>
      <c r="BK239" s="171">
        <f>ROUND(I239*H239,2)</f>
        <v>0</v>
      </c>
      <c r="BL239" s="18" t="s">
        <v>150</v>
      </c>
      <c r="BM239" s="170" t="s">
        <v>309</v>
      </c>
    </row>
    <row r="240" spans="1:65" s="2" customFormat="1" ht="19.5">
      <c r="A240" s="33"/>
      <c r="B240" s="34"/>
      <c r="C240" s="33"/>
      <c r="D240" s="172" t="s">
        <v>152</v>
      </c>
      <c r="E240" s="33"/>
      <c r="F240" s="173" t="s">
        <v>310</v>
      </c>
      <c r="G240" s="33"/>
      <c r="H240" s="33"/>
      <c r="I240" s="94"/>
      <c r="J240" s="33"/>
      <c r="K240" s="33"/>
      <c r="L240" s="34"/>
      <c r="M240" s="174"/>
      <c r="N240" s="175"/>
      <c r="O240" s="59"/>
      <c r="P240" s="59"/>
      <c r="Q240" s="59"/>
      <c r="R240" s="59"/>
      <c r="S240" s="59"/>
      <c r="T240" s="60"/>
      <c r="U240" s="33"/>
      <c r="V240" s="33"/>
      <c r="W240" s="33"/>
      <c r="X240" s="33"/>
      <c r="Y240" s="33"/>
      <c r="Z240" s="33"/>
      <c r="AA240" s="33"/>
      <c r="AB240" s="33"/>
      <c r="AC240" s="33"/>
      <c r="AD240" s="33"/>
      <c r="AE240" s="33"/>
      <c r="AT240" s="18" t="s">
        <v>152</v>
      </c>
      <c r="AU240" s="18" t="s">
        <v>82</v>
      </c>
    </row>
    <row r="241" spans="1:65" s="2" customFormat="1" ht="117">
      <c r="A241" s="33"/>
      <c r="B241" s="34"/>
      <c r="C241" s="33"/>
      <c r="D241" s="172" t="s">
        <v>154</v>
      </c>
      <c r="E241" s="33"/>
      <c r="F241" s="176" t="s">
        <v>311</v>
      </c>
      <c r="G241" s="33"/>
      <c r="H241" s="33"/>
      <c r="I241" s="94"/>
      <c r="J241" s="33"/>
      <c r="K241" s="33"/>
      <c r="L241" s="34"/>
      <c r="M241" s="174"/>
      <c r="N241" s="175"/>
      <c r="O241" s="59"/>
      <c r="P241" s="59"/>
      <c r="Q241" s="59"/>
      <c r="R241" s="59"/>
      <c r="S241" s="59"/>
      <c r="T241" s="60"/>
      <c r="U241" s="33"/>
      <c r="V241" s="33"/>
      <c r="W241" s="33"/>
      <c r="X241" s="33"/>
      <c r="Y241" s="33"/>
      <c r="Z241" s="33"/>
      <c r="AA241" s="33"/>
      <c r="AB241" s="33"/>
      <c r="AC241" s="33"/>
      <c r="AD241" s="33"/>
      <c r="AE241" s="33"/>
      <c r="AT241" s="18" t="s">
        <v>154</v>
      </c>
      <c r="AU241" s="18" t="s">
        <v>82</v>
      </c>
    </row>
    <row r="242" spans="1:65" s="13" customFormat="1" ht="11.25">
      <c r="B242" s="177"/>
      <c r="D242" s="172" t="s">
        <v>156</v>
      </c>
      <c r="E242" s="178" t="s">
        <v>1</v>
      </c>
      <c r="F242" s="179" t="s">
        <v>312</v>
      </c>
      <c r="H242" s="180">
        <v>3200</v>
      </c>
      <c r="I242" s="181"/>
      <c r="L242" s="177"/>
      <c r="M242" s="182"/>
      <c r="N242" s="183"/>
      <c r="O242" s="183"/>
      <c r="P242" s="183"/>
      <c r="Q242" s="183"/>
      <c r="R242" s="183"/>
      <c r="S242" s="183"/>
      <c r="T242" s="184"/>
      <c r="AT242" s="178" t="s">
        <v>156</v>
      </c>
      <c r="AU242" s="178" t="s">
        <v>82</v>
      </c>
      <c r="AV242" s="13" t="s">
        <v>82</v>
      </c>
      <c r="AW242" s="13" t="s">
        <v>29</v>
      </c>
      <c r="AX242" s="13" t="s">
        <v>80</v>
      </c>
      <c r="AY242" s="178" t="s">
        <v>142</v>
      </c>
    </row>
    <row r="243" spans="1:65" s="2" customFormat="1" ht="21.75" customHeight="1">
      <c r="A243" s="33"/>
      <c r="B243" s="158"/>
      <c r="C243" s="159" t="s">
        <v>313</v>
      </c>
      <c r="D243" s="159" t="s">
        <v>145</v>
      </c>
      <c r="E243" s="160" t="s">
        <v>314</v>
      </c>
      <c r="F243" s="161" t="s">
        <v>315</v>
      </c>
      <c r="G243" s="162" t="s">
        <v>148</v>
      </c>
      <c r="H243" s="163">
        <v>3200</v>
      </c>
      <c r="I243" s="164"/>
      <c r="J243" s="165">
        <f>ROUND(I243*H243,2)</f>
        <v>0</v>
      </c>
      <c r="K243" s="161" t="s">
        <v>149</v>
      </c>
      <c r="L243" s="34"/>
      <c r="M243" s="166" t="s">
        <v>1</v>
      </c>
      <c r="N243" s="167" t="s">
        <v>37</v>
      </c>
      <c r="O243" s="59"/>
      <c r="P243" s="168">
        <f>O243*H243</f>
        <v>0</v>
      </c>
      <c r="Q243" s="168">
        <v>0</v>
      </c>
      <c r="R243" s="168">
        <f>Q243*H243</f>
        <v>0</v>
      </c>
      <c r="S243" s="168">
        <v>0</v>
      </c>
      <c r="T243" s="169">
        <f>S243*H243</f>
        <v>0</v>
      </c>
      <c r="U243" s="33"/>
      <c r="V243" s="33"/>
      <c r="W243" s="33"/>
      <c r="X243" s="33"/>
      <c r="Y243" s="33"/>
      <c r="Z243" s="33"/>
      <c r="AA243" s="33"/>
      <c r="AB243" s="33"/>
      <c r="AC243" s="33"/>
      <c r="AD243" s="33"/>
      <c r="AE243" s="33"/>
      <c r="AR243" s="170" t="s">
        <v>150</v>
      </c>
      <c r="AT243" s="170" t="s">
        <v>145</v>
      </c>
      <c r="AU243" s="170" t="s">
        <v>82</v>
      </c>
      <c r="AY243" s="18" t="s">
        <v>142</v>
      </c>
      <c r="BE243" s="171">
        <f>IF(N243="základní",J243,0)</f>
        <v>0</v>
      </c>
      <c r="BF243" s="171">
        <f>IF(N243="snížená",J243,0)</f>
        <v>0</v>
      </c>
      <c r="BG243" s="171">
        <f>IF(N243="zákl. přenesená",J243,0)</f>
        <v>0</v>
      </c>
      <c r="BH243" s="171">
        <f>IF(N243="sníž. přenesená",J243,0)</f>
        <v>0</v>
      </c>
      <c r="BI243" s="171">
        <f>IF(N243="nulová",J243,0)</f>
        <v>0</v>
      </c>
      <c r="BJ243" s="18" t="s">
        <v>80</v>
      </c>
      <c r="BK243" s="171">
        <f>ROUND(I243*H243,2)</f>
        <v>0</v>
      </c>
      <c r="BL243" s="18" t="s">
        <v>150</v>
      </c>
      <c r="BM243" s="170" t="s">
        <v>316</v>
      </c>
    </row>
    <row r="244" spans="1:65" s="2" customFormat="1" ht="19.5">
      <c r="A244" s="33"/>
      <c r="B244" s="34"/>
      <c r="C244" s="33"/>
      <c r="D244" s="172" t="s">
        <v>152</v>
      </c>
      <c r="E244" s="33"/>
      <c r="F244" s="173" t="s">
        <v>317</v>
      </c>
      <c r="G244" s="33"/>
      <c r="H244" s="33"/>
      <c r="I244" s="94"/>
      <c r="J244" s="33"/>
      <c r="K244" s="33"/>
      <c r="L244" s="34"/>
      <c r="M244" s="174"/>
      <c r="N244" s="175"/>
      <c r="O244" s="59"/>
      <c r="P244" s="59"/>
      <c r="Q244" s="59"/>
      <c r="R244" s="59"/>
      <c r="S244" s="59"/>
      <c r="T244" s="60"/>
      <c r="U244" s="33"/>
      <c r="V244" s="33"/>
      <c r="W244" s="33"/>
      <c r="X244" s="33"/>
      <c r="Y244" s="33"/>
      <c r="Z244" s="33"/>
      <c r="AA244" s="33"/>
      <c r="AB244" s="33"/>
      <c r="AC244" s="33"/>
      <c r="AD244" s="33"/>
      <c r="AE244" s="33"/>
      <c r="AT244" s="18" t="s">
        <v>152</v>
      </c>
      <c r="AU244" s="18" t="s">
        <v>82</v>
      </c>
    </row>
    <row r="245" spans="1:65" s="2" customFormat="1" ht="117">
      <c r="A245" s="33"/>
      <c r="B245" s="34"/>
      <c r="C245" s="33"/>
      <c r="D245" s="172" t="s">
        <v>154</v>
      </c>
      <c r="E245" s="33"/>
      <c r="F245" s="176" t="s">
        <v>318</v>
      </c>
      <c r="G245" s="33"/>
      <c r="H245" s="33"/>
      <c r="I245" s="94"/>
      <c r="J245" s="33"/>
      <c r="K245" s="33"/>
      <c r="L245" s="34"/>
      <c r="M245" s="174"/>
      <c r="N245" s="175"/>
      <c r="O245" s="59"/>
      <c r="P245" s="59"/>
      <c r="Q245" s="59"/>
      <c r="R245" s="59"/>
      <c r="S245" s="59"/>
      <c r="T245" s="60"/>
      <c r="U245" s="33"/>
      <c r="V245" s="33"/>
      <c r="W245" s="33"/>
      <c r="X245" s="33"/>
      <c r="Y245" s="33"/>
      <c r="Z245" s="33"/>
      <c r="AA245" s="33"/>
      <c r="AB245" s="33"/>
      <c r="AC245" s="33"/>
      <c r="AD245" s="33"/>
      <c r="AE245" s="33"/>
      <c r="AT245" s="18" t="s">
        <v>154</v>
      </c>
      <c r="AU245" s="18" t="s">
        <v>82</v>
      </c>
    </row>
    <row r="246" spans="1:65" s="13" customFormat="1" ht="11.25">
      <c r="B246" s="177"/>
      <c r="D246" s="172" t="s">
        <v>156</v>
      </c>
      <c r="E246" s="178" t="s">
        <v>1</v>
      </c>
      <c r="F246" s="179" t="s">
        <v>319</v>
      </c>
      <c r="H246" s="180">
        <v>3200</v>
      </c>
      <c r="I246" s="181"/>
      <c r="L246" s="177"/>
      <c r="M246" s="182"/>
      <c r="N246" s="183"/>
      <c r="O246" s="183"/>
      <c r="P246" s="183"/>
      <c r="Q246" s="183"/>
      <c r="R246" s="183"/>
      <c r="S246" s="183"/>
      <c r="T246" s="184"/>
      <c r="AT246" s="178" t="s">
        <v>156</v>
      </c>
      <c r="AU246" s="178" t="s">
        <v>82</v>
      </c>
      <c r="AV246" s="13" t="s">
        <v>82</v>
      </c>
      <c r="AW246" s="13" t="s">
        <v>29</v>
      </c>
      <c r="AX246" s="13" t="s">
        <v>80</v>
      </c>
      <c r="AY246" s="178" t="s">
        <v>142</v>
      </c>
    </row>
    <row r="247" spans="1:65" s="2" customFormat="1" ht="16.5" customHeight="1">
      <c r="A247" s="33"/>
      <c r="B247" s="158"/>
      <c r="C247" s="200" t="s">
        <v>320</v>
      </c>
      <c r="D247" s="200" t="s">
        <v>226</v>
      </c>
      <c r="E247" s="201" t="s">
        <v>321</v>
      </c>
      <c r="F247" s="202" t="s">
        <v>322</v>
      </c>
      <c r="G247" s="203" t="s">
        <v>323</v>
      </c>
      <c r="H247" s="204">
        <v>80</v>
      </c>
      <c r="I247" s="205"/>
      <c r="J247" s="206">
        <f>ROUND(I247*H247,2)</f>
        <v>0</v>
      </c>
      <c r="K247" s="202" t="s">
        <v>149</v>
      </c>
      <c r="L247" s="207"/>
      <c r="M247" s="208" t="s">
        <v>1</v>
      </c>
      <c r="N247" s="209" t="s">
        <v>37</v>
      </c>
      <c r="O247" s="59"/>
      <c r="P247" s="168">
        <f>O247*H247</f>
        <v>0</v>
      </c>
      <c r="Q247" s="168">
        <v>1E-3</v>
      </c>
      <c r="R247" s="168">
        <f>Q247*H247</f>
        <v>0.08</v>
      </c>
      <c r="S247" s="168">
        <v>0</v>
      </c>
      <c r="T247" s="169">
        <f>S247*H247</f>
        <v>0</v>
      </c>
      <c r="U247" s="33"/>
      <c r="V247" s="33"/>
      <c r="W247" s="33"/>
      <c r="X247" s="33"/>
      <c r="Y247" s="33"/>
      <c r="Z247" s="33"/>
      <c r="AA247" s="33"/>
      <c r="AB247" s="33"/>
      <c r="AC247" s="33"/>
      <c r="AD247" s="33"/>
      <c r="AE247" s="33"/>
      <c r="AR247" s="170" t="s">
        <v>230</v>
      </c>
      <c r="AT247" s="170" t="s">
        <v>226</v>
      </c>
      <c r="AU247" s="170" t="s">
        <v>82</v>
      </c>
      <c r="AY247" s="18" t="s">
        <v>142</v>
      </c>
      <c r="BE247" s="171">
        <f>IF(N247="základní",J247,0)</f>
        <v>0</v>
      </c>
      <c r="BF247" s="171">
        <f>IF(N247="snížená",J247,0)</f>
        <v>0</v>
      </c>
      <c r="BG247" s="171">
        <f>IF(N247="zákl. přenesená",J247,0)</f>
        <v>0</v>
      </c>
      <c r="BH247" s="171">
        <f>IF(N247="sníž. přenesená",J247,0)</f>
        <v>0</v>
      </c>
      <c r="BI247" s="171">
        <f>IF(N247="nulová",J247,0)</f>
        <v>0</v>
      </c>
      <c r="BJ247" s="18" t="s">
        <v>80</v>
      </c>
      <c r="BK247" s="171">
        <f>ROUND(I247*H247,2)</f>
        <v>0</v>
      </c>
      <c r="BL247" s="18" t="s">
        <v>150</v>
      </c>
      <c r="BM247" s="170" t="s">
        <v>324</v>
      </c>
    </row>
    <row r="248" spans="1:65" s="2" customFormat="1" ht="11.25">
      <c r="A248" s="33"/>
      <c r="B248" s="34"/>
      <c r="C248" s="33"/>
      <c r="D248" s="172" t="s">
        <v>152</v>
      </c>
      <c r="E248" s="33"/>
      <c r="F248" s="173" t="s">
        <v>322</v>
      </c>
      <c r="G248" s="33"/>
      <c r="H248" s="33"/>
      <c r="I248" s="94"/>
      <c r="J248" s="33"/>
      <c r="K248" s="33"/>
      <c r="L248" s="34"/>
      <c r="M248" s="174"/>
      <c r="N248" s="175"/>
      <c r="O248" s="59"/>
      <c r="P248" s="59"/>
      <c r="Q248" s="59"/>
      <c r="R248" s="59"/>
      <c r="S248" s="59"/>
      <c r="T248" s="60"/>
      <c r="U248" s="33"/>
      <c r="V248" s="33"/>
      <c r="W248" s="33"/>
      <c r="X248" s="33"/>
      <c r="Y248" s="33"/>
      <c r="Z248" s="33"/>
      <c r="AA248" s="33"/>
      <c r="AB248" s="33"/>
      <c r="AC248" s="33"/>
      <c r="AD248" s="33"/>
      <c r="AE248" s="33"/>
      <c r="AT248" s="18" t="s">
        <v>152</v>
      </c>
      <c r="AU248" s="18" t="s">
        <v>82</v>
      </c>
    </row>
    <row r="249" spans="1:65" s="13" customFormat="1" ht="11.25">
      <c r="B249" s="177"/>
      <c r="D249" s="172" t="s">
        <v>156</v>
      </c>
      <c r="E249" s="178" t="s">
        <v>1</v>
      </c>
      <c r="F249" s="179" t="s">
        <v>325</v>
      </c>
      <c r="H249" s="180">
        <v>80</v>
      </c>
      <c r="I249" s="181"/>
      <c r="L249" s="177"/>
      <c r="M249" s="182"/>
      <c r="N249" s="183"/>
      <c r="O249" s="183"/>
      <c r="P249" s="183"/>
      <c r="Q249" s="183"/>
      <c r="R249" s="183"/>
      <c r="S249" s="183"/>
      <c r="T249" s="184"/>
      <c r="AT249" s="178" t="s">
        <v>156</v>
      </c>
      <c r="AU249" s="178" t="s">
        <v>82</v>
      </c>
      <c r="AV249" s="13" t="s">
        <v>82</v>
      </c>
      <c r="AW249" s="13" t="s">
        <v>29</v>
      </c>
      <c r="AX249" s="13" t="s">
        <v>80</v>
      </c>
      <c r="AY249" s="178" t="s">
        <v>142</v>
      </c>
    </row>
    <row r="250" spans="1:65" s="15" customFormat="1" ht="11.25">
      <c r="B250" s="193"/>
      <c r="D250" s="172" t="s">
        <v>156</v>
      </c>
      <c r="E250" s="194" t="s">
        <v>1</v>
      </c>
      <c r="F250" s="195" t="s">
        <v>326</v>
      </c>
      <c r="H250" s="194" t="s">
        <v>1</v>
      </c>
      <c r="I250" s="196"/>
      <c r="L250" s="193"/>
      <c r="M250" s="197"/>
      <c r="N250" s="198"/>
      <c r="O250" s="198"/>
      <c r="P250" s="198"/>
      <c r="Q250" s="198"/>
      <c r="R250" s="198"/>
      <c r="S250" s="198"/>
      <c r="T250" s="199"/>
      <c r="AT250" s="194" t="s">
        <v>156</v>
      </c>
      <c r="AU250" s="194" t="s">
        <v>82</v>
      </c>
      <c r="AV250" s="15" t="s">
        <v>80</v>
      </c>
      <c r="AW250" s="15" t="s">
        <v>29</v>
      </c>
      <c r="AX250" s="15" t="s">
        <v>72</v>
      </c>
      <c r="AY250" s="194" t="s">
        <v>142</v>
      </c>
    </row>
    <row r="251" spans="1:65" s="2" customFormat="1" ht="16.5" customHeight="1">
      <c r="A251" s="33"/>
      <c r="B251" s="158"/>
      <c r="C251" s="159" t="s">
        <v>327</v>
      </c>
      <c r="D251" s="159" t="s">
        <v>145</v>
      </c>
      <c r="E251" s="160" t="s">
        <v>328</v>
      </c>
      <c r="F251" s="161" t="s">
        <v>329</v>
      </c>
      <c r="G251" s="162" t="s">
        <v>148</v>
      </c>
      <c r="H251" s="163">
        <v>10050</v>
      </c>
      <c r="I251" s="164"/>
      <c r="J251" s="165">
        <f>ROUND(I251*H251,2)</f>
        <v>0</v>
      </c>
      <c r="K251" s="161" t="s">
        <v>149</v>
      </c>
      <c r="L251" s="34"/>
      <c r="M251" s="166" t="s">
        <v>1</v>
      </c>
      <c r="N251" s="167" t="s">
        <v>37</v>
      </c>
      <c r="O251" s="59"/>
      <c r="P251" s="168">
        <f>O251*H251</f>
        <v>0</v>
      </c>
      <c r="Q251" s="168">
        <v>0</v>
      </c>
      <c r="R251" s="168">
        <f>Q251*H251</f>
        <v>0</v>
      </c>
      <c r="S251" s="168">
        <v>0</v>
      </c>
      <c r="T251" s="169">
        <f>S251*H251</f>
        <v>0</v>
      </c>
      <c r="U251" s="33"/>
      <c r="V251" s="33"/>
      <c r="W251" s="33"/>
      <c r="X251" s="33"/>
      <c r="Y251" s="33"/>
      <c r="Z251" s="33"/>
      <c r="AA251" s="33"/>
      <c r="AB251" s="33"/>
      <c r="AC251" s="33"/>
      <c r="AD251" s="33"/>
      <c r="AE251" s="33"/>
      <c r="AR251" s="170" t="s">
        <v>150</v>
      </c>
      <c r="AT251" s="170" t="s">
        <v>145</v>
      </c>
      <c r="AU251" s="170" t="s">
        <v>82</v>
      </c>
      <c r="AY251" s="18" t="s">
        <v>142</v>
      </c>
      <c r="BE251" s="171">
        <f>IF(N251="základní",J251,0)</f>
        <v>0</v>
      </c>
      <c r="BF251" s="171">
        <f>IF(N251="snížená",J251,0)</f>
        <v>0</v>
      </c>
      <c r="BG251" s="171">
        <f>IF(N251="zákl. přenesená",J251,0)</f>
        <v>0</v>
      </c>
      <c r="BH251" s="171">
        <f>IF(N251="sníž. přenesená",J251,0)</f>
        <v>0</v>
      </c>
      <c r="BI251" s="171">
        <f>IF(N251="nulová",J251,0)</f>
        <v>0</v>
      </c>
      <c r="BJ251" s="18" t="s">
        <v>80</v>
      </c>
      <c r="BK251" s="171">
        <f>ROUND(I251*H251,2)</f>
        <v>0</v>
      </c>
      <c r="BL251" s="18" t="s">
        <v>150</v>
      </c>
      <c r="BM251" s="170" t="s">
        <v>330</v>
      </c>
    </row>
    <row r="252" spans="1:65" s="2" customFormat="1" ht="19.5">
      <c r="A252" s="33"/>
      <c r="B252" s="34"/>
      <c r="C252" s="33"/>
      <c r="D252" s="172" t="s">
        <v>152</v>
      </c>
      <c r="E252" s="33"/>
      <c r="F252" s="173" t="s">
        <v>331</v>
      </c>
      <c r="G252" s="33"/>
      <c r="H252" s="33"/>
      <c r="I252" s="94"/>
      <c r="J252" s="33"/>
      <c r="K252" s="33"/>
      <c r="L252" s="34"/>
      <c r="M252" s="174"/>
      <c r="N252" s="175"/>
      <c r="O252" s="59"/>
      <c r="P252" s="59"/>
      <c r="Q252" s="59"/>
      <c r="R252" s="59"/>
      <c r="S252" s="59"/>
      <c r="T252" s="60"/>
      <c r="U252" s="33"/>
      <c r="V252" s="33"/>
      <c r="W252" s="33"/>
      <c r="X252" s="33"/>
      <c r="Y252" s="33"/>
      <c r="Z252" s="33"/>
      <c r="AA252" s="33"/>
      <c r="AB252" s="33"/>
      <c r="AC252" s="33"/>
      <c r="AD252" s="33"/>
      <c r="AE252" s="33"/>
      <c r="AT252" s="18" t="s">
        <v>152</v>
      </c>
      <c r="AU252" s="18" t="s">
        <v>82</v>
      </c>
    </row>
    <row r="253" spans="1:65" s="2" customFormat="1" ht="165.75">
      <c r="A253" s="33"/>
      <c r="B253" s="34"/>
      <c r="C253" s="33"/>
      <c r="D253" s="172" t="s">
        <v>154</v>
      </c>
      <c r="E253" s="33"/>
      <c r="F253" s="176" t="s">
        <v>332</v>
      </c>
      <c r="G253" s="33"/>
      <c r="H253" s="33"/>
      <c r="I253" s="94"/>
      <c r="J253" s="33"/>
      <c r="K253" s="33"/>
      <c r="L253" s="34"/>
      <c r="M253" s="174"/>
      <c r="N253" s="175"/>
      <c r="O253" s="59"/>
      <c r="P253" s="59"/>
      <c r="Q253" s="59"/>
      <c r="R253" s="59"/>
      <c r="S253" s="59"/>
      <c r="T253" s="60"/>
      <c r="U253" s="33"/>
      <c r="V253" s="33"/>
      <c r="W253" s="33"/>
      <c r="X253" s="33"/>
      <c r="Y253" s="33"/>
      <c r="Z253" s="33"/>
      <c r="AA253" s="33"/>
      <c r="AB253" s="33"/>
      <c r="AC253" s="33"/>
      <c r="AD253" s="33"/>
      <c r="AE253" s="33"/>
      <c r="AT253" s="18" t="s">
        <v>154</v>
      </c>
      <c r="AU253" s="18" t="s">
        <v>82</v>
      </c>
    </row>
    <row r="254" spans="1:65" s="13" customFormat="1" ht="11.25">
      <c r="B254" s="177"/>
      <c r="D254" s="172" t="s">
        <v>156</v>
      </c>
      <c r="E254" s="178" t="s">
        <v>1</v>
      </c>
      <c r="F254" s="179" t="s">
        <v>333</v>
      </c>
      <c r="H254" s="180">
        <v>2950</v>
      </c>
      <c r="I254" s="181"/>
      <c r="L254" s="177"/>
      <c r="M254" s="182"/>
      <c r="N254" s="183"/>
      <c r="O254" s="183"/>
      <c r="P254" s="183"/>
      <c r="Q254" s="183"/>
      <c r="R254" s="183"/>
      <c r="S254" s="183"/>
      <c r="T254" s="184"/>
      <c r="AT254" s="178" t="s">
        <v>156</v>
      </c>
      <c r="AU254" s="178" t="s">
        <v>82</v>
      </c>
      <c r="AV254" s="13" t="s">
        <v>82</v>
      </c>
      <c r="AW254" s="13" t="s">
        <v>29</v>
      </c>
      <c r="AX254" s="13" t="s">
        <v>72</v>
      </c>
      <c r="AY254" s="178" t="s">
        <v>142</v>
      </c>
    </row>
    <row r="255" spans="1:65" s="13" customFormat="1" ht="11.25">
      <c r="B255" s="177"/>
      <c r="D255" s="172" t="s">
        <v>156</v>
      </c>
      <c r="E255" s="178" t="s">
        <v>1</v>
      </c>
      <c r="F255" s="179" t="s">
        <v>334</v>
      </c>
      <c r="H255" s="180">
        <v>1400</v>
      </c>
      <c r="I255" s="181"/>
      <c r="L255" s="177"/>
      <c r="M255" s="182"/>
      <c r="N255" s="183"/>
      <c r="O255" s="183"/>
      <c r="P255" s="183"/>
      <c r="Q255" s="183"/>
      <c r="R255" s="183"/>
      <c r="S255" s="183"/>
      <c r="T255" s="184"/>
      <c r="AT255" s="178" t="s">
        <v>156</v>
      </c>
      <c r="AU255" s="178" t="s">
        <v>82</v>
      </c>
      <c r="AV255" s="13" t="s">
        <v>82</v>
      </c>
      <c r="AW255" s="13" t="s">
        <v>29</v>
      </c>
      <c r="AX255" s="13" t="s">
        <v>72</v>
      </c>
      <c r="AY255" s="178" t="s">
        <v>142</v>
      </c>
    </row>
    <row r="256" spans="1:65" s="13" customFormat="1" ht="11.25">
      <c r="B256" s="177"/>
      <c r="D256" s="172" t="s">
        <v>156</v>
      </c>
      <c r="E256" s="178" t="s">
        <v>1</v>
      </c>
      <c r="F256" s="179" t="s">
        <v>335</v>
      </c>
      <c r="H256" s="180">
        <v>4700</v>
      </c>
      <c r="I256" s="181"/>
      <c r="L256" s="177"/>
      <c r="M256" s="182"/>
      <c r="N256" s="183"/>
      <c r="O256" s="183"/>
      <c r="P256" s="183"/>
      <c r="Q256" s="183"/>
      <c r="R256" s="183"/>
      <c r="S256" s="183"/>
      <c r="T256" s="184"/>
      <c r="AT256" s="178" t="s">
        <v>156</v>
      </c>
      <c r="AU256" s="178" t="s">
        <v>82</v>
      </c>
      <c r="AV256" s="13" t="s">
        <v>82</v>
      </c>
      <c r="AW256" s="13" t="s">
        <v>29</v>
      </c>
      <c r="AX256" s="13" t="s">
        <v>72</v>
      </c>
      <c r="AY256" s="178" t="s">
        <v>142</v>
      </c>
    </row>
    <row r="257" spans="1:65" s="13" customFormat="1" ht="11.25">
      <c r="B257" s="177"/>
      <c r="D257" s="172" t="s">
        <v>156</v>
      </c>
      <c r="E257" s="178" t="s">
        <v>1</v>
      </c>
      <c r="F257" s="179" t="s">
        <v>336</v>
      </c>
      <c r="H257" s="180">
        <v>190</v>
      </c>
      <c r="I257" s="181"/>
      <c r="L257" s="177"/>
      <c r="M257" s="182"/>
      <c r="N257" s="183"/>
      <c r="O257" s="183"/>
      <c r="P257" s="183"/>
      <c r="Q257" s="183"/>
      <c r="R257" s="183"/>
      <c r="S257" s="183"/>
      <c r="T257" s="184"/>
      <c r="AT257" s="178" t="s">
        <v>156</v>
      </c>
      <c r="AU257" s="178" t="s">
        <v>82</v>
      </c>
      <c r="AV257" s="13" t="s">
        <v>82</v>
      </c>
      <c r="AW257" s="13" t="s">
        <v>29</v>
      </c>
      <c r="AX257" s="13" t="s">
        <v>72</v>
      </c>
      <c r="AY257" s="178" t="s">
        <v>142</v>
      </c>
    </row>
    <row r="258" spans="1:65" s="13" customFormat="1" ht="11.25">
      <c r="B258" s="177"/>
      <c r="D258" s="172" t="s">
        <v>156</v>
      </c>
      <c r="E258" s="178" t="s">
        <v>1</v>
      </c>
      <c r="F258" s="179" t="s">
        <v>337</v>
      </c>
      <c r="H258" s="180">
        <v>810</v>
      </c>
      <c r="I258" s="181"/>
      <c r="L258" s="177"/>
      <c r="M258" s="182"/>
      <c r="N258" s="183"/>
      <c r="O258" s="183"/>
      <c r="P258" s="183"/>
      <c r="Q258" s="183"/>
      <c r="R258" s="183"/>
      <c r="S258" s="183"/>
      <c r="T258" s="184"/>
      <c r="AT258" s="178" t="s">
        <v>156</v>
      </c>
      <c r="AU258" s="178" t="s">
        <v>82</v>
      </c>
      <c r="AV258" s="13" t="s">
        <v>82</v>
      </c>
      <c r="AW258" s="13" t="s">
        <v>29</v>
      </c>
      <c r="AX258" s="13" t="s">
        <v>72</v>
      </c>
      <c r="AY258" s="178" t="s">
        <v>142</v>
      </c>
    </row>
    <row r="259" spans="1:65" s="14" customFormat="1" ht="11.25">
      <c r="B259" s="185"/>
      <c r="D259" s="172" t="s">
        <v>156</v>
      </c>
      <c r="E259" s="186" t="s">
        <v>1</v>
      </c>
      <c r="F259" s="187" t="s">
        <v>158</v>
      </c>
      <c r="H259" s="188">
        <v>10050</v>
      </c>
      <c r="I259" s="189"/>
      <c r="L259" s="185"/>
      <c r="M259" s="190"/>
      <c r="N259" s="191"/>
      <c r="O259" s="191"/>
      <c r="P259" s="191"/>
      <c r="Q259" s="191"/>
      <c r="R259" s="191"/>
      <c r="S259" s="191"/>
      <c r="T259" s="192"/>
      <c r="AT259" s="186" t="s">
        <v>156</v>
      </c>
      <c r="AU259" s="186" t="s">
        <v>82</v>
      </c>
      <c r="AV259" s="14" t="s">
        <v>150</v>
      </c>
      <c r="AW259" s="14" t="s">
        <v>29</v>
      </c>
      <c r="AX259" s="14" t="s">
        <v>80</v>
      </c>
      <c r="AY259" s="186" t="s">
        <v>142</v>
      </c>
    </row>
    <row r="260" spans="1:65" s="2" customFormat="1" ht="21.75" customHeight="1">
      <c r="A260" s="33"/>
      <c r="B260" s="158"/>
      <c r="C260" s="159" t="s">
        <v>150</v>
      </c>
      <c r="D260" s="159" t="s">
        <v>145</v>
      </c>
      <c r="E260" s="160" t="s">
        <v>338</v>
      </c>
      <c r="F260" s="161" t="s">
        <v>339</v>
      </c>
      <c r="G260" s="162" t="s">
        <v>163</v>
      </c>
      <c r="H260" s="163">
        <v>66</v>
      </c>
      <c r="I260" s="164"/>
      <c r="J260" s="165">
        <f>ROUND(I260*H260,2)</f>
        <v>0</v>
      </c>
      <c r="K260" s="161" t="s">
        <v>149</v>
      </c>
      <c r="L260" s="34"/>
      <c r="M260" s="166" t="s">
        <v>1</v>
      </c>
      <c r="N260" s="167" t="s">
        <v>37</v>
      </c>
      <c r="O260" s="59"/>
      <c r="P260" s="168">
        <f>O260*H260</f>
        <v>0</v>
      </c>
      <c r="Q260" s="168">
        <v>4.6980000000000001E-2</v>
      </c>
      <c r="R260" s="168">
        <f>Q260*H260</f>
        <v>3.1006800000000001</v>
      </c>
      <c r="S260" s="168">
        <v>0</v>
      </c>
      <c r="T260" s="169">
        <f>S260*H260</f>
        <v>0</v>
      </c>
      <c r="U260" s="33"/>
      <c r="V260" s="33"/>
      <c r="W260" s="33"/>
      <c r="X260" s="33"/>
      <c r="Y260" s="33"/>
      <c r="Z260" s="33"/>
      <c r="AA260" s="33"/>
      <c r="AB260" s="33"/>
      <c r="AC260" s="33"/>
      <c r="AD260" s="33"/>
      <c r="AE260" s="33"/>
      <c r="AR260" s="170" t="s">
        <v>150</v>
      </c>
      <c r="AT260" s="170" t="s">
        <v>145</v>
      </c>
      <c r="AU260" s="170" t="s">
        <v>82</v>
      </c>
      <c r="AY260" s="18" t="s">
        <v>142</v>
      </c>
      <c r="BE260" s="171">
        <f>IF(N260="základní",J260,0)</f>
        <v>0</v>
      </c>
      <c r="BF260" s="171">
        <f>IF(N260="snížená",J260,0)</f>
        <v>0</v>
      </c>
      <c r="BG260" s="171">
        <f>IF(N260="zákl. přenesená",J260,0)</f>
        <v>0</v>
      </c>
      <c r="BH260" s="171">
        <f>IF(N260="sníž. přenesená",J260,0)</f>
        <v>0</v>
      </c>
      <c r="BI260" s="171">
        <f>IF(N260="nulová",J260,0)</f>
        <v>0</v>
      </c>
      <c r="BJ260" s="18" t="s">
        <v>80</v>
      </c>
      <c r="BK260" s="171">
        <f>ROUND(I260*H260,2)</f>
        <v>0</v>
      </c>
      <c r="BL260" s="18" t="s">
        <v>150</v>
      </c>
      <c r="BM260" s="170" t="s">
        <v>340</v>
      </c>
    </row>
    <row r="261" spans="1:65" s="2" customFormat="1" ht="29.25">
      <c r="A261" s="33"/>
      <c r="B261" s="34"/>
      <c r="C261" s="33"/>
      <c r="D261" s="172" t="s">
        <v>152</v>
      </c>
      <c r="E261" s="33"/>
      <c r="F261" s="173" t="s">
        <v>341</v>
      </c>
      <c r="G261" s="33"/>
      <c r="H261" s="33"/>
      <c r="I261" s="94"/>
      <c r="J261" s="33"/>
      <c r="K261" s="33"/>
      <c r="L261" s="34"/>
      <c r="M261" s="174"/>
      <c r="N261" s="175"/>
      <c r="O261" s="59"/>
      <c r="P261" s="59"/>
      <c r="Q261" s="59"/>
      <c r="R261" s="59"/>
      <c r="S261" s="59"/>
      <c r="T261" s="60"/>
      <c r="U261" s="33"/>
      <c r="V261" s="33"/>
      <c r="W261" s="33"/>
      <c r="X261" s="33"/>
      <c r="Y261" s="33"/>
      <c r="Z261" s="33"/>
      <c r="AA261" s="33"/>
      <c r="AB261" s="33"/>
      <c r="AC261" s="33"/>
      <c r="AD261" s="33"/>
      <c r="AE261" s="33"/>
      <c r="AT261" s="18" t="s">
        <v>152</v>
      </c>
      <c r="AU261" s="18" t="s">
        <v>82</v>
      </c>
    </row>
    <row r="262" spans="1:65" s="13" customFormat="1" ht="11.25">
      <c r="B262" s="177"/>
      <c r="D262" s="172" t="s">
        <v>156</v>
      </c>
      <c r="E262" s="178" t="s">
        <v>1</v>
      </c>
      <c r="F262" s="179" t="s">
        <v>342</v>
      </c>
      <c r="H262" s="180">
        <v>66</v>
      </c>
      <c r="I262" s="181"/>
      <c r="L262" s="177"/>
      <c r="M262" s="182"/>
      <c r="N262" s="183"/>
      <c r="O262" s="183"/>
      <c r="P262" s="183"/>
      <c r="Q262" s="183"/>
      <c r="R262" s="183"/>
      <c r="S262" s="183"/>
      <c r="T262" s="184"/>
      <c r="AT262" s="178" t="s">
        <v>156</v>
      </c>
      <c r="AU262" s="178" t="s">
        <v>82</v>
      </c>
      <c r="AV262" s="13" t="s">
        <v>82</v>
      </c>
      <c r="AW262" s="13" t="s">
        <v>29</v>
      </c>
      <c r="AX262" s="13" t="s">
        <v>80</v>
      </c>
      <c r="AY262" s="178" t="s">
        <v>142</v>
      </c>
    </row>
    <row r="263" spans="1:65" s="12" customFormat="1" ht="22.9" customHeight="1">
      <c r="B263" s="145"/>
      <c r="D263" s="146" t="s">
        <v>71</v>
      </c>
      <c r="E263" s="156" t="s">
        <v>150</v>
      </c>
      <c r="F263" s="156" t="s">
        <v>343</v>
      </c>
      <c r="I263" s="148"/>
      <c r="J263" s="157">
        <f>BK263</f>
        <v>0</v>
      </c>
      <c r="L263" s="145"/>
      <c r="M263" s="150"/>
      <c r="N263" s="151"/>
      <c r="O263" s="151"/>
      <c r="P263" s="152">
        <f>SUM(P264:P270)</f>
        <v>0</v>
      </c>
      <c r="Q263" s="151"/>
      <c r="R263" s="152">
        <f>SUM(R264:R270)</f>
        <v>0</v>
      </c>
      <c r="S263" s="151"/>
      <c r="T263" s="153">
        <f>SUM(T264:T270)</f>
        <v>0</v>
      </c>
      <c r="AR263" s="146" t="s">
        <v>80</v>
      </c>
      <c r="AT263" s="154" t="s">
        <v>71</v>
      </c>
      <c r="AU263" s="154" t="s">
        <v>80</v>
      </c>
      <c r="AY263" s="146" t="s">
        <v>142</v>
      </c>
      <c r="BK263" s="155">
        <f>SUM(BK264:BK270)</f>
        <v>0</v>
      </c>
    </row>
    <row r="264" spans="1:65" s="2" customFormat="1" ht="16.5" customHeight="1">
      <c r="A264" s="33"/>
      <c r="B264" s="158"/>
      <c r="C264" s="159" t="s">
        <v>344</v>
      </c>
      <c r="D264" s="159" t="s">
        <v>145</v>
      </c>
      <c r="E264" s="160" t="s">
        <v>345</v>
      </c>
      <c r="F264" s="161" t="s">
        <v>346</v>
      </c>
      <c r="G264" s="162" t="s">
        <v>220</v>
      </c>
      <c r="H264" s="163">
        <v>34.020000000000003</v>
      </c>
      <c r="I264" s="164"/>
      <c r="J264" s="165">
        <f>ROUND(I264*H264,2)</f>
        <v>0</v>
      </c>
      <c r="K264" s="161" t="s">
        <v>149</v>
      </c>
      <c r="L264" s="34"/>
      <c r="M264" s="166" t="s">
        <v>1</v>
      </c>
      <c r="N264" s="167" t="s">
        <v>37</v>
      </c>
      <c r="O264" s="59"/>
      <c r="P264" s="168">
        <f>O264*H264</f>
        <v>0</v>
      </c>
      <c r="Q264" s="168">
        <v>0</v>
      </c>
      <c r="R264" s="168">
        <f>Q264*H264</f>
        <v>0</v>
      </c>
      <c r="S264" s="168">
        <v>0</v>
      </c>
      <c r="T264" s="169">
        <f>S264*H264</f>
        <v>0</v>
      </c>
      <c r="U264" s="33"/>
      <c r="V264" s="33"/>
      <c r="W264" s="33"/>
      <c r="X264" s="33"/>
      <c r="Y264" s="33"/>
      <c r="Z264" s="33"/>
      <c r="AA264" s="33"/>
      <c r="AB264" s="33"/>
      <c r="AC264" s="33"/>
      <c r="AD264" s="33"/>
      <c r="AE264" s="33"/>
      <c r="AR264" s="170" t="s">
        <v>150</v>
      </c>
      <c r="AT264" s="170" t="s">
        <v>145</v>
      </c>
      <c r="AU264" s="170" t="s">
        <v>82</v>
      </c>
      <c r="AY264" s="18" t="s">
        <v>142</v>
      </c>
      <c r="BE264" s="171">
        <f>IF(N264="základní",J264,0)</f>
        <v>0</v>
      </c>
      <c r="BF264" s="171">
        <f>IF(N264="snížená",J264,0)</f>
        <v>0</v>
      </c>
      <c r="BG264" s="171">
        <f>IF(N264="zákl. přenesená",J264,0)</f>
        <v>0</v>
      </c>
      <c r="BH264" s="171">
        <f>IF(N264="sníž. přenesená",J264,0)</f>
        <v>0</v>
      </c>
      <c r="BI264" s="171">
        <f>IF(N264="nulová",J264,0)</f>
        <v>0</v>
      </c>
      <c r="BJ264" s="18" t="s">
        <v>80</v>
      </c>
      <c r="BK264" s="171">
        <f>ROUND(I264*H264,2)</f>
        <v>0</v>
      </c>
      <c r="BL264" s="18" t="s">
        <v>150</v>
      </c>
      <c r="BM264" s="170" t="s">
        <v>347</v>
      </c>
    </row>
    <row r="265" spans="1:65" s="2" customFormat="1" ht="19.5">
      <c r="A265" s="33"/>
      <c r="B265" s="34"/>
      <c r="C265" s="33"/>
      <c r="D265" s="172" t="s">
        <v>152</v>
      </c>
      <c r="E265" s="33"/>
      <c r="F265" s="173" t="s">
        <v>348</v>
      </c>
      <c r="G265" s="33"/>
      <c r="H265" s="33"/>
      <c r="I265" s="94"/>
      <c r="J265" s="33"/>
      <c r="K265" s="33"/>
      <c r="L265" s="34"/>
      <c r="M265" s="174"/>
      <c r="N265" s="175"/>
      <c r="O265" s="59"/>
      <c r="P265" s="59"/>
      <c r="Q265" s="59"/>
      <c r="R265" s="59"/>
      <c r="S265" s="59"/>
      <c r="T265" s="60"/>
      <c r="U265" s="33"/>
      <c r="V265" s="33"/>
      <c r="W265" s="33"/>
      <c r="X265" s="33"/>
      <c r="Y265" s="33"/>
      <c r="Z265" s="33"/>
      <c r="AA265" s="33"/>
      <c r="AB265" s="33"/>
      <c r="AC265" s="33"/>
      <c r="AD265" s="33"/>
      <c r="AE265" s="33"/>
      <c r="AT265" s="18" t="s">
        <v>152</v>
      </c>
      <c r="AU265" s="18" t="s">
        <v>82</v>
      </c>
    </row>
    <row r="266" spans="1:65" s="2" customFormat="1" ht="39">
      <c r="A266" s="33"/>
      <c r="B266" s="34"/>
      <c r="C266" s="33"/>
      <c r="D266" s="172" t="s">
        <v>154</v>
      </c>
      <c r="E266" s="33"/>
      <c r="F266" s="176" t="s">
        <v>349</v>
      </c>
      <c r="G266" s="33"/>
      <c r="H266" s="33"/>
      <c r="I266" s="94"/>
      <c r="J266" s="33"/>
      <c r="K266" s="33"/>
      <c r="L266" s="34"/>
      <c r="M266" s="174"/>
      <c r="N266" s="175"/>
      <c r="O266" s="59"/>
      <c r="P266" s="59"/>
      <c r="Q266" s="59"/>
      <c r="R266" s="59"/>
      <c r="S266" s="59"/>
      <c r="T266" s="60"/>
      <c r="U266" s="33"/>
      <c r="V266" s="33"/>
      <c r="W266" s="33"/>
      <c r="X266" s="33"/>
      <c r="Y266" s="33"/>
      <c r="Z266" s="33"/>
      <c r="AA266" s="33"/>
      <c r="AB266" s="33"/>
      <c r="AC266" s="33"/>
      <c r="AD266" s="33"/>
      <c r="AE266" s="33"/>
      <c r="AT266" s="18" t="s">
        <v>154</v>
      </c>
      <c r="AU266" s="18" t="s">
        <v>82</v>
      </c>
    </row>
    <row r="267" spans="1:65" s="13" customFormat="1" ht="11.25">
      <c r="B267" s="177"/>
      <c r="D267" s="172" t="s">
        <v>156</v>
      </c>
      <c r="E267" s="178" t="s">
        <v>88</v>
      </c>
      <c r="F267" s="179" t="s">
        <v>350</v>
      </c>
      <c r="H267" s="180">
        <v>26.4</v>
      </c>
      <c r="I267" s="181"/>
      <c r="L267" s="177"/>
      <c r="M267" s="182"/>
      <c r="N267" s="183"/>
      <c r="O267" s="183"/>
      <c r="P267" s="183"/>
      <c r="Q267" s="183"/>
      <c r="R267" s="183"/>
      <c r="S267" s="183"/>
      <c r="T267" s="184"/>
      <c r="AT267" s="178" t="s">
        <v>156</v>
      </c>
      <c r="AU267" s="178" t="s">
        <v>82</v>
      </c>
      <c r="AV267" s="13" t="s">
        <v>82</v>
      </c>
      <c r="AW267" s="13" t="s">
        <v>29</v>
      </c>
      <c r="AX267" s="13" t="s">
        <v>72</v>
      </c>
      <c r="AY267" s="178" t="s">
        <v>142</v>
      </c>
    </row>
    <row r="268" spans="1:65" s="13" customFormat="1" ht="11.25">
      <c r="B268" s="177"/>
      <c r="D268" s="172" t="s">
        <v>156</v>
      </c>
      <c r="E268" s="178" t="s">
        <v>90</v>
      </c>
      <c r="F268" s="179" t="s">
        <v>351</v>
      </c>
      <c r="H268" s="180">
        <v>6</v>
      </c>
      <c r="I268" s="181"/>
      <c r="L268" s="177"/>
      <c r="M268" s="182"/>
      <c r="N268" s="183"/>
      <c r="O268" s="183"/>
      <c r="P268" s="183"/>
      <c r="Q268" s="183"/>
      <c r="R268" s="183"/>
      <c r="S268" s="183"/>
      <c r="T268" s="184"/>
      <c r="AT268" s="178" t="s">
        <v>156</v>
      </c>
      <c r="AU268" s="178" t="s">
        <v>82</v>
      </c>
      <c r="AV268" s="13" t="s">
        <v>82</v>
      </c>
      <c r="AW268" s="13" t="s">
        <v>29</v>
      </c>
      <c r="AX268" s="13" t="s">
        <v>72</v>
      </c>
      <c r="AY268" s="178" t="s">
        <v>142</v>
      </c>
    </row>
    <row r="269" spans="1:65" s="14" customFormat="1" ht="11.25">
      <c r="B269" s="185"/>
      <c r="D269" s="172" t="s">
        <v>156</v>
      </c>
      <c r="E269" s="186" t="s">
        <v>1</v>
      </c>
      <c r="F269" s="187" t="s">
        <v>158</v>
      </c>
      <c r="H269" s="188">
        <v>32.4</v>
      </c>
      <c r="I269" s="189"/>
      <c r="L269" s="185"/>
      <c r="M269" s="190"/>
      <c r="N269" s="191"/>
      <c r="O269" s="191"/>
      <c r="P269" s="191"/>
      <c r="Q269" s="191"/>
      <c r="R269" s="191"/>
      <c r="S269" s="191"/>
      <c r="T269" s="192"/>
      <c r="AT269" s="186" t="s">
        <v>156</v>
      </c>
      <c r="AU269" s="186" t="s">
        <v>82</v>
      </c>
      <c r="AV269" s="14" t="s">
        <v>150</v>
      </c>
      <c r="AW269" s="14" t="s">
        <v>29</v>
      </c>
      <c r="AX269" s="14" t="s">
        <v>72</v>
      </c>
      <c r="AY269" s="186" t="s">
        <v>142</v>
      </c>
    </row>
    <row r="270" spans="1:65" s="13" customFormat="1" ht="11.25">
      <c r="B270" s="177"/>
      <c r="D270" s="172" t="s">
        <v>156</v>
      </c>
      <c r="E270" s="178" t="s">
        <v>1</v>
      </c>
      <c r="F270" s="179" t="s">
        <v>352</v>
      </c>
      <c r="H270" s="180">
        <v>34.020000000000003</v>
      </c>
      <c r="I270" s="181"/>
      <c r="L270" s="177"/>
      <c r="M270" s="182"/>
      <c r="N270" s="183"/>
      <c r="O270" s="183"/>
      <c r="P270" s="183"/>
      <c r="Q270" s="183"/>
      <c r="R270" s="183"/>
      <c r="S270" s="183"/>
      <c r="T270" s="184"/>
      <c r="AT270" s="178" t="s">
        <v>156</v>
      </c>
      <c r="AU270" s="178" t="s">
        <v>82</v>
      </c>
      <c r="AV270" s="13" t="s">
        <v>82</v>
      </c>
      <c r="AW270" s="13" t="s">
        <v>29</v>
      </c>
      <c r="AX270" s="13" t="s">
        <v>80</v>
      </c>
      <c r="AY270" s="178" t="s">
        <v>142</v>
      </c>
    </row>
    <row r="271" spans="1:65" s="12" customFormat="1" ht="22.9" customHeight="1">
      <c r="B271" s="145"/>
      <c r="D271" s="146" t="s">
        <v>71</v>
      </c>
      <c r="E271" s="156" t="s">
        <v>353</v>
      </c>
      <c r="F271" s="156" t="s">
        <v>354</v>
      </c>
      <c r="I271" s="148"/>
      <c r="J271" s="157">
        <f>BK271</f>
        <v>0</v>
      </c>
      <c r="L271" s="145"/>
      <c r="M271" s="150"/>
      <c r="N271" s="151"/>
      <c r="O271" s="151"/>
      <c r="P271" s="152">
        <f>SUM(P272:P406)</f>
        <v>0</v>
      </c>
      <c r="Q271" s="151"/>
      <c r="R271" s="152">
        <f>SUM(R272:R406)</f>
        <v>2629.9629199999999</v>
      </c>
      <c r="S271" s="151"/>
      <c r="T271" s="153">
        <f>SUM(T272:T406)</f>
        <v>0</v>
      </c>
      <c r="AR271" s="146" t="s">
        <v>80</v>
      </c>
      <c r="AT271" s="154" t="s">
        <v>71</v>
      </c>
      <c r="AU271" s="154" t="s">
        <v>80</v>
      </c>
      <c r="AY271" s="146" t="s">
        <v>142</v>
      </c>
      <c r="BK271" s="155">
        <f>SUM(BK272:BK406)</f>
        <v>0</v>
      </c>
    </row>
    <row r="272" spans="1:65" s="2" customFormat="1" ht="16.5" customHeight="1">
      <c r="A272" s="33"/>
      <c r="B272" s="158"/>
      <c r="C272" s="159" t="s">
        <v>355</v>
      </c>
      <c r="D272" s="159" t="s">
        <v>145</v>
      </c>
      <c r="E272" s="160" t="s">
        <v>356</v>
      </c>
      <c r="F272" s="161" t="s">
        <v>357</v>
      </c>
      <c r="G272" s="162" t="s">
        <v>148</v>
      </c>
      <c r="H272" s="163">
        <v>8871.4500000000007</v>
      </c>
      <c r="I272" s="164"/>
      <c r="J272" s="165">
        <f>ROUND(I272*H272,2)</f>
        <v>0</v>
      </c>
      <c r="K272" s="161" t="s">
        <v>149</v>
      </c>
      <c r="L272" s="34"/>
      <c r="M272" s="166" t="s">
        <v>1</v>
      </c>
      <c r="N272" s="167" t="s">
        <v>37</v>
      </c>
      <c r="O272" s="59"/>
      <c r="P272" s="168">
        <f>O272*H272</f>
        <v>0</v>
      </c>
      <c r="Q272" s="168">
        <v>0</v>
      </c>
      <c r="R272" s="168">
        <f>Q272*H272</f>
        <v>0</v>
      </c>
      <c r="S272" s="168">
        <v>0</v>
      </c>
      <c r="T272" s="169">
        <f>S272*H272</f>
        <v>0</v>
      </c>
      <c r="U272" s="33"/>
      <c r="V272" s="33"/>
      <c r="W272" s="33"/>
      <c r="X272" s="33"/>
      <c r="Y272" s="33"/>
      <c r="Z272" s="33"/>
      <c r="AA272" s="33"/>
      <c r="AB272" s="33"/>
      <c r="AC272" s="33"/>
      <c r="AD272" s="33"/>
      <c r="AE272" s="33"/>
      <c r="AR272" s="170" t="s">
        <v>150</v>
      </c>
      <c r="AT272" s="170" t="s">
        <v>145</v>
      </c>
      <c r="AU272" s="170" t="s">
        <v>82</v>
      </c>
      <c r="AY272" s="18" t="s">
        <v>142</v>
      </c>
      <c r="BE272" s="171">
        <f>IF(N272="základní",J272,0)</f>
        <v>0</v>
      </c>
      <c r="BF272" s="171">
        <f>IF(N272="snížená",J272,0)</f>
        <v>0</v>
      </c>
      <c r="BG272" s="171">
        <f>IF(N272="zákl. přenesená",J272,0)</f>
        <v>0</v>
      </c>
      <c r="BH272" s="171">
        <f>IF(N272="sníž. přenesená",J272,0)</f>
        <v>0</v>
      </c>
      <c r="BI272" s="171">
        <f>IF(N272="nulová",J272,0)</f>
        <v>0</v>
      </c>
      <c r="BJ272" s="18" t="s">
        <v>80</v>
      </c>
      <c r="BK272" s="171">
        <f>ROUND(I272*H272,2)</f>
        <v>0</v>
      </c>
      <c r="BL272" s="18" t="s">
        <v>150</v>
      </c>
      <c r="BM272" s="170" t="s">
        <v>358</v>
      </c>
    </row>
    <row r="273" spans="1:65" s="2" customFormat="1" ht="19.5">
      <c r="A273" s="33"/>
      <c r="B273" s="34"/>
      <c r="C273" s="33"/>
      <c r="D273" s="172" t="s">
        <v>152</v>
      </c>
      <c r="E273" s="33"/>
      <c r="F273" s="173" t="s">
        <v>359</v>
      </c>
      <c r="G273" s="33"/>
      <c r="H273" s="33"/>
      <c r="I273" s="94"/>
      <c r="J273" s="33"/>
      <c r="K273" s="33"/>
      <c r="L273" s="34"/>
      <c r="M273" s="174"/>
      <c r="N273" s="175"/>
      <c r="O273" s="59"/>
      <c r="P273" s="59"/>
      <c r="Q273" s="59"/>
      <c r="R273" s="59"/>
      <c r="S273" s="59"/>
      <c r="T273" s="60"/>
      <c r="U273" s="33"/>
      <c r="V273" s="33"/>
      <c r="W273" s="33"/>
      <c r="X273" s="33"/>
      <c r="Y273" s="33"/>
      <c r="Z273" s="33"/>
      <c r="AA273" s="33"/>
      <c r="AB273" s="33"/>
      <c r="AC273" s="33"/>
      <c r="AD273" s="33"/>
      <c r="AE273" s="33"/>
      <c r="AT273" s="18" t="s">
        <v>152</v>
      </c>
      <c r="AU273" s="18" t="s">
        <v>82</v>
      </c>
    </row>
    <row r="274" spans="1:65" s="13" customFormat="1" ht="11.25">
      <c r="B274" s="177"/>
      <c r="D274" s="172" t="s">
        <v>156</v>
      </c>
      <c r="E274" s="178" t="s">
        <v>1</v>
      </c>
      <c r="F274" s="179" t="s">
        <v>360</v>
      </c>
      <c r="H274" s="180">
        <v>1400</v>
      </c>
      <c r="I274" s="181"/>
      <c r="L274" s="177"/>
      <c r="M274" s="182"/>
      <c r="N274" s="183"/>
      <c r="O274" s="183"/>
      <c r="P274" s="183"/>
      <c r="Q274" s="183"/>
      <c r="R274" s="183"/>
      <c r="S274" s="183"/>
      <c r="T274" s="184"/>
      <c r="AT274" s="178" t="s">
        <v>156</v>
      </c>
      <c r="AU274" s="178" t="s">
        <v>82</v>
      </c>
      <c r="AV274" s="13" t="s">
        <v>82</v>
      </c>
      <c r="AW274" s="13" t="s">
        <v>29</v>
      </c>
      <c r="AX274" s="13" t="s">
        <v>72</v>
      </c>
      <c r="AY274" s="178" t="s">
        <v>142</v>
      </c>
    </row>
    <row r="275" spans="1:65" s="13" customFormat="1" ht="11.25">
      <c r="B275" s="177"/>
      <c r="D275" s="172" t="s">
        <v>156</v>
      </c>
      <c r="E275" s="178" t="s">
        <v>1</v>
      </c>
      <c r="F275" s="179" t="s">
        <v>361</v>
      </c>
      <c r="H275" s="180">
        <v>70</v>
      </c>
      <c r="I275" s="181"/>
      <c r="L275" s="177"/>
      <c r="M275" s="182"/>
      <c r="N275" s="183"/>
      <c r="O275" s="183"/>
      <c r="P275" s="183"/>
      <c r="Q275" s="183"/>
      <c r="R275" s="183"/>
      <c r="S275" s="183"/>
      <c r="T275" s="184"/>
      <c r="AT275" s="178" t="s">
        <v>156</v>
      </c>
      <c r="AU275" s="178" t="s">
        <v>82</v>
      </c>
      <c r="AV275" s="13" t="s">
        <v>82</v>
      </c>
      <c r="AW275" s="13" t="s">
        <v>29</v>
      </c>
      <c r="AX275" s="13" t="s">
        <v>72</v>
      </c>
      <c r="AY275" s="178" t="s">
        <v>142</v>
      </c>
    </row>
    <row r="276" spans="1:65" s="13" customFormat="1" ht="11.25">
      <c r="B276" s="177"/>
      <c r="D276" s="172" t="s">
        <v>156</v>
      </c>
      <c r="E276" s="178" t="s">
        <v>1</v>
      </c>
      <c r="F276" s="179" t="s">
        <v>362</v>
      </c>
      <c r="H276" s="180">
        <v>2950</v>
      </c>
      <c r="I276" s="181"/>
      <c r="L276" s="177"/>
      <c r="M276" s="182"/>
      <c r="N276" s="183"/>
      <c r="O276" s="183"/>
      <c r="P276" s="183"/>
      <c r="Q276" s="183"/>
      <c r="R276" s="183"/>
      <c r="S276" s="183"/>
      <c r="T276" s="184"/>
      <c r="AT276" s="178" t="s">
        <v>156</v>
      </c>
      <c r="AU276" s="178" t="s">
        <v>82</v>
      </c>
      <c r="AV276" s="13" t="s">
        <v>82</v>
      </c>
      <c r="AW276" s="13" t="s">
        <v>29</v>
      </c>
      <c r="AX276" s="13" t="s">
        <v>72</v>
      </c>
      <c r="AY276" s="178" t="s">
        <v>142</v>
      </c>
    </row>
    <row r="277" spans="1:65" s="13" customFormat="1" ht="11.25">
      <c r="B277" s="177"/>
      <c r="D277" s="172" t="s">
        <v>156</v>
      </c>
      <c r="E277" s="178" t="s">
        <v>1</v>
      </c>
      <c r="F277" s="179" t="s">
        <v>363</v>
      </c>
      <c r="H277" s="180">
        <v>190</v>
      </c>
      <c r="I277" s="181"/>
      <c r="L277" s="177"/>
      <c r="M277" s="182"/>
      <c r="N277" s="183"/>
      <c r="O277" s="183"/>
      <c r="P277" s="183"/>
      <c r="Q277" s="183"/>
      <c r="R277" s="183"/>
      <c r="S277" s="183"/>
      <c r="T277" s="184"/>
      <c r="AT277" s="178" t="s">
        <v>156</v>
      </c>
      <c r="AU277" s="178" t="s">
        <v>82</v>
      </c>
      <c r="AV277" s="13" t="s">
        <v>82</v>
      </c>
      <c r="AW277" s="13" t="s">
        <v>29</v>
      </c>
      <c r="AX277" s="13" t="s">
        <v>72</v>
      </c>
      <c r="AY277" s="178" t="s">
        <v>142</v>
      </c>
    </row>
    <row r="278" spans="1:65" s="13" customFormat="1" ht="11.25">
      <c r="B278" s="177"/>
      <c r="D278" s="172" t="s">
        <v>156</v>
      </c>
      <c r="E278" s="178" t="s">
        <v>1</v>
      </c>
      <c r="F278" s="179" t="s">
        <v>364</v>
      </c>
      <c r="H278" s="180">
        <v>14</v>
      </c>
      <c r="I278" s="181"/>
      <c r="L278" s="177"/>
      <c r="M278" s="182"/>
      <c r="N278" s="183"/>
      <c r="O278" s="183"/>
      <c r="P278" s="183"/>
      <c r="Q278" s="183"/>
      <c r="R278" s="183"/>
      <c r="S278" s="183"/>
      <c r="T278" s="184"/>
      <c r="AT278" s="178" t="s">
        <v>156</v>
      </c>
      <c r="AU278" s="178" t="s">
        <v>82</v>
      </c>
      <c r="AV278" s="13" t="s">
        <v>82</v>
      </c>
      <c r="AW278" s="13" t="s">
        <v>29</v>
      </c>
      <c r="AX278" s="13" t="s">
        <v>72</v>
      </c>
      <c r="AY278" s="178" t="s">
        <v>142</v>
      </c>
    </row>
    <row r="279" spans="1:65" s="13" customFormat="1" ht="22.5">
      <c r="B279" s="177"/>
      <c r="D279" s="172" t="s">
        <v>156</v>
      </c>
      <c r="E279" s="178" t="s">
        <v>1</v>
      </c>
      <c r="F279" s="179" t="s">
        <v>365</v>
      </c>
      <c r="H279" s="180">
        <v>1475</v>
      </c>
      <c r="I279" s="181"/>
      <c r="L279" s="177"/>
      <c r="M279" s="182"/>
      <c r="N279" s="183"/>
      <c r="O279" s="183"/>
      <c r="P279" s="183"/>
      <c r="Q279" s="183"/>
      <c r="R279" s="183"/>
      <c r="S279" s="183"/>
      <c r="T279" s="184"/>
      <c r="AT279" s="178" t="s">
        <v>156</v>
      </c>
      <c r="AU279" s="178" t="s">
        <v>82</v>
      </c>
      <c r="AV279" s="13" t="s">
        <v>82</v>
      </c>
      <c r="AW279" s="13" t="s">
        <v>29</v>
      </c>
      <c r="AX279" s="13" t="s">
        <v>72</v>
      </c>
      <c r="AY279" s="178" t="s">
        <v>142</v>
      </c>
    </row>
    <row r="280" spans="1:65" s="13" customFormat="1" ht="11.25">
      <c r="B280" s="177"/>
      <c r="D280" s="172" t="s">
        <v>156</v>
      </c>
      <c r="E280" s="178" t="s">
        <v>1</v>
      </c>
      <c r="F280" s="179" t="s">
        <v>366</v>
      </c>
      <c r="H280" s="180">
        <v>2350</v>
      </c>
      <c r="I280" s="181"/>
      <c r="L280" s="177"/>
      <c r="M280" s="182"/>
      <c r="N280" s="183"/>
      <c r="O280" s="183"/>
      <c r="P280" s="183"/>
      <c r="Q280" s="183"/>
      <c r="R280" s="183"/>
      <c r="S280" s="183"/>
      <c r="T280" s="184"/>
      <c r="AT280" s="178" t="s">
        <v>156</v>
      </c>
      <c r="AU280" s="178" t="s">
        <v>82</v>
      </c>
      <c r="AV280" s="13" t="s">
        <v>82</v>
      </c>
      <c r="AW280" s="13" t="s">
        <v>29</v>
      </c>
      <c r="AX280" s="13" t="s">
        <v>72</v>
      </c>
      <c r="AY280" s="178" t="s">
        <v>142</v>
      </c>
    </row>
    <row r="281" spans="1:65" s="16" customFormat="1" ht="11.25">
      <c r="B281" s="210"/>
      <c r="D281" s="172" t="s">
        <v>156</v>
      </c>
      <c r="E281" s="211" t="s">
        <v>1</v>
      </c>
      <c r="F281" s="212" t="s">
        <v>246</v>
      </c>
      <c r="H281" s="213">
        <v>8449</v>
      </c>
      <c r="I281" s="214"/>
      <c r="L281" s="210"/>
      <c r="M281" s="215"/>
      <c r="N281" s="216"/>
      <c r="O281" s="216"/>
      <c r="P281" s="216"/>
      <c r="Q281" s="216"/>
      <c r="R281" s="216"/>
      <c r="S281" s="216"/>
      <c r="T281" s="217"/>
      <c r="AT281" s="211" t="s">
        <v>156</v>
      </c>
      <c r="AU281" s="211" t="s">
        <v>82</v>
      </c>
      <c r="AV281" s="16" t="s">
        <v>99</v>
      </c>
      <c r="AW281" s="16" t="s">
        <v>29</v>
      </c>
      <c r="AX281" s="16" t="s">
        <v>72</v>
      </c>
      <c r="AY281" s="211" t="s">
        <v>142</v>
      </c>
    </row>
    <row r="282" spans="1:65" s="13" customFormat="1" ht="11.25">
      <c r="B282" s="177"/>
      <c r="D282" s="172" t="s">
        <v>156</v>
      </c>
      <c r="E282" s="178" t="s">
        <v>1</v>
      </c>
      <c r="F282" s="179" t="s">
        <v>367</v>
      </c>
      <c r="H282" s="180">
        <v>8871.4500000000007</v>
      </c>
      <c r="I282" s="181"/>
      <c r="L282" s="177"/>
      <c r="M282" s="182"/>
      <c r="N282" s="183"/>
      <c r="O282" s="183"/>
      <c r="P282" s="183"/>
      <c r="Q282" s="183"/>
      <c r="R282" s="183"/>
      <c r="S282" s="183"/>
      <c r="T282" s="184"/>
      <c r="AT282" s="178" t="s">
        <v>156</v>
      </c>
      <c r="AU282" s="178" t="s">
        <v>82</v>
      </c>
      <c r="AV282" s="13" t="s">
        <v>82</v>
      </c>
      <c r="AW282" s="13" t="s">
        <v>29</v>
      </c>
      <c r="AX282" s="13" t="s">
        <v>80</v>
      </c>
      <c r="AY282" s="178" t="s">
        <v>142</v>
      </c>
    </row>
    <row r="283" spans="1:65" s="2" customFormat="1" ht="16.5" customHeight="1">
      <c r="A283" s="33"/>
      <c r="B283" s="158"/>
      <c r="C283" s="159" t="s">
        <v>368</v>
      </c>
      <c r="D283" s="159" t="s">
        <v>145</v>
      </c>
      <c r="E283" s="160" t="s">
        <v>369</v>
      </c>
      <c r="F283" s="161" t="s">
        <v>370</v>
      </c>
      <c r="G283" s="162" t="s">
        <v>148</v>
      </c>
      <c r="H283" s="163">
        <v>850.5</v>
      </c>
      <c r="I283" s="164"/>
      <c r="J283" s="165">
        <f>ROUND(I283*H283,2)</f>
        <v>0</v>
      </c>
      <c r="K283" s="161" t="s">
        <v>149</v>
      </c>
      <c r="L283" s="34"/>
      <c r="M283" s="166" t="s">
        <v>1</v>
      </c>
      <c r="N283" s="167" t="s">
        <v>37</v>
      </c>
      <c r="O283" s="59"/>
      <c r="P283" s="168">
        <f>O283*H283</f>
        <v>0</v>
      </c>
      <c r="Q283" s="168">
        <v>0</v>
      </c>
      <c r="R283" s="168">
        <f>Q283*H283</f>
        <v>0</v>
      </c>
      <c r="S283" s="168">
        <v>0</v>
      </c>
      <c r="T283" s="169">
        <f>S283*H283</f>
        <v>0</v>
      </c>
      <c r="U283" s="33"/>
      <c r="V283" s="33"/>
      <c r="W283" s="33"/>
      <c r="X283" s="33"/>
      <c r="Y283" s="33"/>
      <c r="Z283" s="33"/>
      <c r="AA283" s="33"/>
      <c r="AB283" s="33"/>
      <c r="AC283" s="33"/>
      <c r="AD283" s="33"/>
      <c r="AE283" s="33"/>
      <c r="AR283" s="170" t="s">
        <v>150</v>
      </c>
      <c r="AT283" s="170" t="s">
        <v>145</v>
      </c>
      <c r="AU283" s="170" t="s">
        <v>82</v>
      </c>
      <c r="AY283" s="18" t="s">
        <v>142</v>
      </c>
      <c r="BE283" s="171">
        <f>IF(N283="základní",J283,0)</f>
        <v>0</v>
      </c>
      <c r="BF283" s="171">
        <f>IF(N283="snížená",J283,0)</f>
        <v>0</v>
      </c>
      <c r="BG283" s="171">
        <f>IF(N283="zákl. přenesená",J283,0)</f>
        <v>0</v>
      </c>
      <c r="BH283" s="171">
        <f>IF(N283="sníž. přenesená",J283,0)</f>
        <v>0</v>
      </c>
      <c r="BI283" s="171">
        <f>IF(N283="nulová",J283,0)</f>
        <v>0</v>
      </c>
      <c r="BJ283" s="18" t="s">
        <v>80</v>
      </c>
      <c r="BK283" s="171">
        <f>ROUND(I283*H283,2)</f>
        <v>0</v>
      </c>
      <c r="BL283" s="18" t="s">
        <v>150</v>
      </c>
      <c r="BM283" s="170" t="s">
        <v>371</v>
      </c>
    </row>
    <row r="284" spans="1:65" s="2" customFormat="1" ht="19.5">
      <c r="A284" s="33"/>
      <c r="B284" s="34"/>
      <c r="C284" s="33"/>
      <c r="D284" s="172" t="s">
        <v>152</v>
      </c>
      <c r="E284" s="33"/>
      <c r="F284" s="173" t="s">
        <v>372</v>
      </c>
      <c r="G284" s="33"/>
      <c r="H284" s="33"/>
      <c r="I284" s="94"/>
      <c r="J284" s="33"/>
      <c r="K284" s="33"/>
      <c r="L284" s="34"/>
      <c r="M284" s="174"/>
      <c r="N284" s="175"/>
      <c r="O284" s="59"/>
      <c r="P284" s="59"/>
      <c r="Q284" s="59"/>
      <c r="R284" s="59"/>
      <c r="S284" s="59"/>
      <c r="T284" s="60"/>
      <c r="U284" s="33"/>
      <c r="V284" s="33"/>
      <c r="W284" s="33"/>
      <c r="X284" s="33"/>
      <c r="Y284" s="33"/>
      <c r="Z284" s="33"/>
      <c r="AA284" s="33"/>
      <c r="AB284" s="33"/>
      <c r="AC284" s="33"/>
      <c r="AD284" s="33"/>
      <c r="AE284" s="33"/>
      <c r="AT284" s="18" t="s">
        <v>152</v>
      </c>
      <c r="AU284" s="18" t="s">
        <v>82</v>
      </c>
    </row>
    <row r="285" spans="1:65" s="13" customFormat="1" ht="11.25">
      <c r="B285" s="177"/>
      <c r="D285" s="172" t="s">
        <v>156</v>
      </c>
      <c r="E285" s="178" t="s">
        <v>1</v>
      </c>
      <c r="F285" s="179" t="s">
        <v>373</v>
      </c>
      <c r="H285" s="180">
        <v>810</v>
      </c>
      <c r="I285" s="181"/>
      <c r="L285" s="177"/>
      <c r="M285" s="182"/>
      <c r="N285" s="183"/>
      <c r="O285" s="183"/>
      <c r="P285" s="183"/>
      <c r="Q285" s="183"/>
      <c r="R285" s="183"/>
      <c r="S285" s="183"/>
      <c r="T285" s="184"/>
      <c r="AT285" s="178" t="s">
        <v>156</v>
      </c>
      <c r="AU285" s="178" t="s">
        <v>82</v>
      </c>
      <c r="AV285" s="13" t="s">
        <v>82</v>
      </c>
      <c r="AW285" s="13" t="s">
        <v>29</v>
      </c>
      <c r="AX285" s="13" t="s">
        <v>72</v>
      </c>
      <c r="AY285" s="178" t="s">
        <v>142</v>
      </c>
    </row>
    <row r="286" spans="1:65" s="13" customFormat="1" ht="11.25">
      <c r="B286" s="177"/>
      <c r="D286" s="172" t="s">
        <v>156</v>
      </c>
      <c r="E286" s="178" t="s">
        <v>1</v>
      </c>
      <c r="F286" s="179" t="s">
        <v>374</v>
      </c>
      <c r="H286" s="180">
        <v>850.5</v>
      </c>
      <c r="I286" s="181"/>
      <c r="L286" s="177"/>
      <c r="M286" s="182"/>
      <c r="N286" s="183"/>
      <c r="O286" s="183"/>
      <c r="P286" s="183"/>
      <c r="Q286" s="183"/>
      <c r="R286" s="183"/>
      <c r="S286" s="183"/>
      <c r="T286" s="184"/>
      <c r="AT286" s="178" t="s">
        <v>156</v>
      </c>
      <c r="AU286" s="178" t="s">
        <v>82</v>
      </c>
      <c r="AV286" s="13" t="s">
        <v>82</v>
      </c>
      <c r="AW286" s="13" t="s">
        <v>29</v>
      </c>
      <c r="AX286" s="13" t="s">
        <v>80</v>
      </c>
      <c r="AY286" s="178" t="s">
        <v>142</v>
      </c>
    </row>
    <row r="287" spans="1:65" s="2" customFormat="1" ht="21.75" customHeight="1">
      <c r="A287" s="33"/>
      <c r="B287" s="158"/>
      <c r="C287" s="159" t="s">
        <v>375</v>
      </c>
      <c r="D287" s="159" t="s">
        <v>145</v>
      </c>
      <c r="E287" s="160" t="s">
        <v>376</v>
      </c>
      <c r="F287" s="161" t="s">
        <v>377</v>
      </c>
      <c r="G287" s="162" t="s">
        <v>148</v>
      </c>
      <c r="H287" s="163">
        <v>1470</v>
      </c>
      <c r="I287" s="164"/>
      <c r="J287" s="165">
        <f>ROUND(I287*H287,2)</f>
        <v>0</v>
      </c>
      <c r="K287" s="161" t="s">
        <v>149</v>
      </c>
      <c r="L287" s="34"/>
      <c r="M287" s="166" t="s">
        <v>1</v>
      </c>
      <c r="N287" s="167" t="s">
        <v>37</v>
      </c>
      <c r="O287" s="59"/>
      <c r="P287" s="168">
        <f>O287*H287</f>
        <v>0</v>
      </c>
      <c r="Q287" s="168">
        <v>0</v>
      </c>
      <c r="R287" s="168">
        <f>Q287*H287</f>
        <v>0</v>
      </c>
      <c r="S287" s="168">
        <v>0</v>
      </c>
      <c r="T287" s="169">
        <f>S287*H287</f>
        <v>0</v>
      </c>
      <c r="U287" s="33"/>
      <c r="V287" s="33"/>
      <c r="W287" s="33"/>
      <c r="X287" s="33"/>
      <c r="Y287" s="33"/>
      <c r="Z287" s="33"/>
      <c r="AA287" s="33"/>
      <c r="AB287" s="33"/>
      <c r="AC287" s="33"/>
      <c r="AD287" s="33"/>
      <c r="AE287" s="33"/>
      <c r="AR287" s="170" t="s">
        <v>150</v>
      </c>
      <c r="AT287" s="170" t="s">
        <v>145</v>
      </c>
      <c r="AU287" s="170" t="s">
        <v>82</v>
      </c>
      <c r="AY287" s="18" t="s">
        <v>142</v>
      </c>
      <c r="BE287" s="171">
        <f>IF(N287="základní",J287,0)</f>
        <v>0</v>
      </c>
      <c r="BF287" s="171">
        <f>IF(N287="snížená",J287,0)</f>
        <v>0</v>
      </c>
      <c r="BG287" s="171">
        <f>IF(N287="zákl. přenesená",J287,0)</f>
        <v>0</v>
      </c>
      <c r="BH287" s="171">
        <f>IF(N287="sníž. přenesená",J287,0)</f>
        <v>0</v>
      </c>
      <c r="BI287" s="171">
        <f>IF(N287="nulová",J287,0)</f>
        <v>0</v>
      </c>
      <c r="BJ287" s="18" t="s">
        <v>80</v>
      </c>
      <c r="BK287" s="171">
        <f>ROUND(I287*H287,2)</f>
        <v>0</v>
      </c>
      <c r="BL287" s="18" t="s">
        <v>150</v>
      </c>
      <c r="BM287" s="170" t="s">
        <v>378</v>
      </c>
    </row>
    <row r="288" spans="1:65" s="2" customFormat="1" ht="29.25">
      <c r="A288" s="33"/>
      <c r="B288" s="34"/>
      <c r="C288" s="33"/>
      <c r="D288" s="172" t="s">
        <v>152</v>
      </c>
      <c r="E288" s="33"/>
      <c r="F288" s="173" t="s">
        <v>379</v>
      </c>
      <c r="G288" s="33"/>
      <c r="H288" s="33"/>
      <c r="I288" s="94"/>
      <c r="J288" s="33"/>
      <c r="K288" s="33"/>
      <c r="L288" s="34"/>
      <c r="M288" s="174"/>
      <c r="N288" s="175"/>
      <c r="O288" s="59"/>
      <c r="P288" s="59"/>
      <c r="Q288" s="59"/>
      <c r="R288" s="59"/>
      <c r="S288" s="59"/>
      <c r="T288" s="60"/>
      <c r="U288" s="33"/>
      <c r="V288" s="33"/>
      <c r="W288" s="33"/>
      <c r="X288" s="33"/>
      <c r="Y288" s="33"/>
      <c r="Z288" s="33"/>
      <c r="AA288" s="33"/>
      <c r="AB288" s="33"/>
      <c r="AC288" s="33"/>
      <c r="AD288" s="33"/>
      <c r="AE288" s="33"/>
      <c r="AT288" s="18" t="s">
        <v>152</v>
      </c>
      <c r="AU288" s="18" t="s">
        <v>82</v>
      </c>
    </row>
    <row r="289" spans="1:65" s="2" customFormat="1" ht="87.75">
      <c r="A289" s="33"/>
      <c r="B289" s="34"/>
      <c r="C289" s="33"/>
      <c r="D289" s="172" t="s">
        <v>154</v>
      </c>
      <c r="E289" s="33"/>
      <c r="F289" s="176" t="s">
        <v>380</v>
      </c>
      <c r="G289" s="33"/>
      <c r="H289" s="33"/>
      <c r="I289" s="94"/>
      <c r="J289" s="33"/>
      <c r="K289" s="33"/>
      <c r="L289" s="34"/>
      <c r="M289" s="174"/>
      <c r="N289" s="175"/>
      <c r="O289" s="59"/>
      <c r="P289" s="59"/>
      <c r="Q289" s="59"/>
      <c r="R289" s="59"/>
      <c r="S289" s="59"/>
      <c r="T289" s="60"/>
      <c r="U289" s="33"/>
      <c r="V289" s="33"/>
      <c r="W289" s="33"/>
      <c r="X289" s="33"/>
      <c r="Y289" s="33"/>
      <c r="Z289" s="33"/>
      <c r="AA289" s="33"/>
      <c r="AB289" s="33"/>
      <c r="AC289" s="33"/>
      <c r="AD289" s="33"/>
      <c r="AE289" s="33"/>
      <c r="AT289" s="18" t="s">
        <v>154</v>
      </c>
      <c r="AU289" s="18" t="s">
        <v>82</v>
      </c>
    </row>
    <row r="290" spans="1:65" s="13" customFormat="1" ht="11.25">
      <c r="B290" s="177"/>
      <c r="D290" s="172" t="s">
        <v>156</v>
      </c>
      <c r="E290" s="178" t="s">
        <v>1</v>
      </c>
      <c r="F290" s="179" t="s">
        <v>381</v>
      </c>
      <c r="H290" s="180">
        <v>1400</v>
      </c>
      <c r="I290" s="181"/>
      <c r="L290" s="177"/>
      <c r="M290" s="182"/>
      <c r="N290" s="183"/>
      <c r="O290" s="183"/>
      <c r="P290" s="183"/>
      <c r="Q290" s="183"/>
      <c r="R290" s="183"/>
      <c r="S290" s="183"/>
      <c r="T290" s="184"/>
      <c r="AT290" s="178" t="s">
        <v>156</v>
      </c>
      <c r="AU290" s="178" t="s">
        <v>82</v>
      </c>
      <c r="AV290" s="13" t="s">
        <v>82</v>
      </c>
      <c r="AW290" s="13" t="s">
        <v>29</v>
      </c>
      <c r="AX290" s="13" t="s">
        <v>72</v>
      </c>
      <c r="AY290" s="178" t="s">
        <v>142</v>
      </c>
    </row>
    <row r="291" spans="1:65" s="16" customFormat="1" ht="11.25">
      <c r="B291" s="210"/>
      <c r="D291" s="172" t="s">
        <v>156</v>
      </c>
      <c r="E291" s="211" t="s">
        <v>1</v>
      </c>
      <c r="F291" s="212" t="s">
        <v>246</v>
      </c>
      <c r="H291" s="213">
        <v>1400</v>
      </c>
      <c r="I291" s="214"/>
      <c r="L291" s="210"/>
      <c r="M291" s="215"/>
      <c r="N291" s="216"/>
      <c r="O291" s="216"/>
      <c r="P291" s="216"/>
      <c r="Q291" s="216"/>
      <c r="R291" s="216"/>
      <c r="S291" s="216"/>
      <c r="T291" s="217"/>
      <c r="AT291" s="211" t="s">
        <v>156</v>
      </c>
      <c r="AU291" s="211" t="s">
        <v>82</v>
      </c>
      <c r="AV291" s="16" t="s">
        <v>99</v>
      </c>
      <c r="AW291" s="16" t="s">
        <v>29</v>
      </c>
      <c r="AX291" s="16" t="s">
        <v>72</v>
      </c>
      <c r="AY291" s="211" t="s">
        <v>142</v>
      </c>
    </row>
    <row r="292" spans="1:65" s="13" customFormat="1" ht="11.25">
      <c r="B292" s="177"/>
      <c r="D292" s="172" t="s">
        <v>156</v>
      </c>
      <c r="E292" s="178" t="s">
        <v>1</v>
      </c>
      <c r="F292" s="179" t="s">
        <v>382</v>
      </c>
      <c r="H292" s="180">
        <v>1470</v>
      </c>
      <c r="I292" s="181"/>
      <c r="L292" s="177"/>
      <c r="M292" s="182"/>
      <c r="N292" s="183"/>
      <c r="O292" s="183"/>
      <c r="P292" s="183"/>
      <c r="Q292" s="183"/>
      <c r="R292" s="183"/>
      <c r="S292" s="183"/>
      <c r="T292" s="184"/>
      <c r="AT292" s="178" t="s">
        <v>156</v>
      </c>
      <c r="AU292" s="178" t="s">
        <v>82</v>
      </c>
      <c r="AV292" s="13" t="s">
        <v>82</v>
      </c>
      <c r="AW292" s="13" t="s">
        <v>29</v>
      </c>
      <c r="AX292" s="13" t="s">
        <v>80</v>
      </c>
      <c r="AY292" s="178" t="s">
        <v>142</v>
      </c>
    </row>
    <row r="293" spans="1:65" s="2" customFormat="1" ht="16.5" customHeight="1">
      <c r="A293" s="33"/>
      <c r="B293" s="158"/>
      <c r="C293" s="200" t="s">
        <v>383</v>
      </c>
      <c r="D293" s="200" t="s">
        <v>226</v>
      </c>
      <c r="E293" s="201" t="s">
        <v>384</v>
      </c>
      <c r="F293" s="202" t="s">
        <v>385</v>
      </c>
      <c r="G293" s="203" t="s">
        <v>229</v>
      </c>
      <c r="H293" s="204">
        <v>64.86</v>
      </c>
      <c r="I293" s="205"/>
      <c r="J293" s="206">
        <f>ROUND(I293*H293,2)</f>
        <v>0</v>
      </c>
      <c r="K293" s="202" t="s">
        <v>149</v>
      </c>
      <c r="L293" s="207"/>
      <c r="M293" s="208" t="s">
        <v>1</v>
      </c>
      <c r="N293" s="209" t="s">
        <v>37</v>
      </c>
      <c r="O293" s="59"/>
      <c r="P293" s="168">
        <f>O293*H293</f>
        <v>0</v>
      </c>
      <c r="Q293" s="168">
        <v>1</v>
      </c>
      <c r="R293" s="168">
        <f>Q293*H293</f>
        <v>64.86</v>
      </c>
      <c r="S293" s="168">
        <v>0</v>
      </c>
      <c r="T293" s="169">
        <f>S293*H293</f>
        <v>0</v>
      </c>
      <c r="U293" s="33"/>
      <c r="V293" s="33"/>
      <c r="W293" s="33"/>
      <c r="X293" s="33"/>
      <c r="Y293" s="33"/>
      <c r="Z293" s="33"/>
      <c r="AA293" s="33"/>
      <c r="AB293" s="33"/>
      <c r="AC293" s="33"/>
      <c r="AD293" s="33"/>
      <c r="AE293" s="33"/>
      <c r="AR293" s="170" t="s">
        <v>230</v>
      </c>
      <c r="AT293" s="170" t="s">
        <v>226</v>
      </c>
      <c r="AU293" s="170" t="s">
        <v>82</v>
      </c>
      <c r="AY293" s="18" t="s">
        <v>142</v>
      </c>
      <c r="BE293" s="171">
        <f>IF(N293="základní",J293,0)</f>
        <v>0</v>
      </c>
      <c r="BF293" s="171">
        <f>IF(N293="snížená",J293,0)</f>
        <v>0</v>
      </c>
      <c r="BG293" s="171">
        <f>IF(N293="zákl. přenesená",J293,0)</f>
        <v>0</v>
      </c>
      <c r="BH293" s="171">
        <f>IF(N293="sníž. přenesená",J293,0)</f>
        <v>0</v>
      </c>
      <c r="BI293" s="171">
        <f>IF(N293="nulová",J293,0)</f>
        <v>0</v>
      </c>
      <c r="BJ293" s="18" t="s">
        <v>80</v>
      </c>
      <c r="BK293" s="171">
        <f>ROUND(I293*H293,2)</f>
        <v>0</v>
      </c>
      <c r="BL293" s="18" t="s">
        <v>150</v>
      </c>
      <c r="BM293" s="170" t="s">
        <v>386</v>
      </c>
    </row>
    <row r="294" spans="1:65" s="2" customFormat="1" ht="11.25">
      <c r="A294" s="33"/>
      <c r="B294" s="34"/>
      <c r="C294" s="33"/>
      <c r="D294" s="172" t="s">
        <v>152</v>
      </c>
      <c r="E294" s="33"/>
      <c r="F294" s="173" t="s">
        <v>385</v>
      </c>
      <c r="G294" s="33"/>
      <c r="H294" s="33"/>
      <c r="I294" s="94"/>
      <c r="J294" s="33"/>
      <c r="K294" s="33"/>
      <c r="L294" s="34"/>
      <c r="M294" s="174"/>
      <c r="N294" s="175"/>
      <c r="O294" s="59"/>
      <c r="P294" s="59"/>
      <c r="Q294" s="59"/>
      <c r="R294" s="59"/>
      <c r="S294" s="59"/>
      <c r="T294" s="60"/>
      <c r="U294" s="33"/>
      <c r="V294" s="33"/>
      <c r="W294" s="33"/>
      <c r="X294" s="33"/>
      <c r="Y294" s="33"/>
      <c r="Z294" s="33"/>
      <c r="AA294" s="33"/>
      <c r="AB294" s="33"/>
      <c r="AC294" s="33"/>
      <c r="AD294" s="33"/>
      <c r="AE294" s="33"/>
      <c r="AT294" s="18" t="s">
        <v>152</v>
      </c>
      <c r="AU294" s="18" t="s">
        <v>82</v>
      </c>
    </row>
    <row r="295" spans="1:65" s="13" customFormat="1" ht="22.5">
      <c r="B295" s="177"/>
      <c r="D295" s="172" t="s">
        <v>156</v>
      </c>
      <c r="E295" s="178" t="s">
        <v>1</v>
      </c>
      <c r="F295" s="179" t="s">
        <v>387</v>
      </c>
      <c r="H295" s="180">
        <v>64.86</v>
      </c>
      <c r="I295" s="181"/>
      <c r="L295" s="177"/>
      <c r="M295" s="182"/>
      <c r="N295" s="183"/>
      <c r="O295" s="183"/>
      <c r="P295" s="183"/>
      <c r="Q295" s="183"/>
      <c r="R295" s="183"/>
      <c r="S295" s="183"/>
      <c r="T295" s="184"/>
      <c r="AT295" s="178" t="s">
        <v>156</v>
      </c>
      <c r="AU295" s="178" t="s">
        <v>82</v>
      </c>
      <c r="AV295" s="13" t="s">
        <v>82</v>
      </c>
      <c r="AW295" s="13" t="s">
        <v>29</v>
      </c>
      <c r="AX295" s="13" t="s">
        <v>80</v>
      </c>
      <c r="AY295" s="178" t="s">
        <v>142</v>
      </c>
    </row>
    <row r="296" spans="1:65" s="2" customFormat="1" ht="16.5" customHeight="1">
      <c r="A296" s="33"/>
      <c r="B296" s="158"/>
      <c r="C296" s="200" t="s">
        <v>388</v>
      </c>
      <c r="D296" s="200" t="s">
        <v>226</v>
      </c>
      <c r="E296" s="201" t="s">
        <v>389</v>
      </c>
      <c r="F296" s="202" t="s">
        <v>390</v>
      </c>
      <c r="G296" s="203" t="s">
        <v>229</v>
      </c>
      <c r="H296" s="204">
        <v>380.7</v>
      </c>
      <c r="I296" s="205"/>
      <c r="J296" s="206">
        <f>ROUND(I296*H296,2)</f>
        <v>0</v>
      </c>
      <c r="K296" s="202" t="s">
        <v>149</v>
      </c>
      <c r="L296" s="207"/>
      <c r="M296" s="208" t="s">
        <v>1</v>
      </c>
      <c r="N296" s="209" t="s">
        <v>37</v>
      </c>
      <c r="O296" s="59"/>
      <c r="P296" s="168">
        <f>O296*H296</f>
        <v>0</v>
      </c>
      <c r="Q296" s="168">
        <v>1</v>
      </c>
      <c r="R296" s="168">
        <f>Q296*H296</f>
        <v>380.7</v>
      </c>
      <c r="S296" s="168">
        <v>0</v>
      </c>
      <c r="T296" s="169">
        <f>S296*H296</f>
        <v>0</v>
      </c>
      <c r="U296" s="33"/>
      <c r="V296" s="33"/>
      <c r="W296" s="33"/>
      <c r="X296" s="33"/>
      <c r="Y296" s="33"/>
      <c r="Z296" s="33"/>
      <c r="AA296" s="33"/>
      <c r="AB296" s="33"/>
      <c r="AC296" s="33"/>
      <c r="AD296" s="33"/>
      <c r="AE296" s="33"/>
      <c r="AR296" s="170" t="s">
        <v>230</v>
      </c>
      <c r="AT296" s="170" t="s">
        <v>226</v>
      </c>
      <c r="AU296" s="170" t="s">
        <v>82</v>
      </c>
      <c r="AY296" s="18" t="s">
        <v>142</v>
      </c>
      <c r="BE296" s="171">
        <f>IF(N296="základní",J296,0)</f>
        <v>0</v>
      </c>
      <c r="BF296" s="171">
        <f>IF(N296="snížená",J296,0)</f>
        <v>0</v>
      </c>
      <c r="BG296" s="171">
        <f>IF(N296="zákl. přenesená",J296,0)</f>
        <v>0</v>
      </c>
      <c r="BH296" s="171">
        <f>IF(N296="sníž. přenesená",J296,0)</f>
        <v>0</v>
      </c>
      <c r="BI296" s="171">
        <f>IF(N296="nulová",J296,0)</f>
        <v>0</v>
      </c>
      <c r="BJ296" s="18" t="s">
        <v>80</v>
      </c>
      <c r="BK296" s="171">
        <f>ROUND(I296*H296,2)</f>
        <v>0</v>
      </c>
      <c r="BL296" s="18" t="s">
        <v>150</v>
      </c>
      <c r="BM296" s="170" t="s">
        <v>391</v>
      </c>
    </row>
    <row r="297" spans="1:65" s="2" customFormat="1" ht="11.25">
      <c r="A297" s="33"/>
      <c r="B297" s="34"/>
      <c r="C297" s="33"/>
      <c r="D297" s="172" t="s">
        <v>152</v>
      </c>
      <c r="E297" s="33"/>
      <c r="F297" s="173" t="s">
        <v>390</v>
      </c>
      <c r="G297" s="33"/>
      <c r="H297" s="33"/>
      <c r="I297" s="94"/>
      <c r="J297" s="33"/>
      <c r="K297" s="33"/>
      <c r="L297" s="34"/>
      <c r="M297" s="174"/>
      <c r="N297" s="175"/>
      <c r="O297" s="59"/>
      <c r="P297" s="59"/>
      <c r="Q297" s="59"/>
      <c r="R297" s="59"/>
      <c r="S297" s="59"/>
      <c r="T297" s="60"/>
      <c r="U297" s="33"/>
      <c r="V297" s="33"/>
      <c r="W297" s="33"/>
      <c r="X297" s="33"/>
      <c r="Y297" s="33"/>
      <c r="Z297" s="33"/>
      <c r="AA297" s="33"/>
      <c r="AB297" s="33"/>
      <c r="AC297" s="33"/>
      <c r="AD297" s="33"/>
      <c r="AE297" s="33"/>
      <c r="AT297" s="18" t="s">
        <v>152</v>
      </c>
      <c r="AU297" s="18" t="s">
        <v>82</v>
      </c>
    </row>
    <row r="298" spans="1:65" s="13" customFormat="1" ht="22.5">
      <c r="B298" s="177"/>
      <c r="D298" s="172" t="s">
        <v>156</v>
      </c>
      <c r="E298" s="178" t="s">
        <v>1</v>
      </c>
      <c r="F298" s="179" t="s">
        <v>392</v>
      </c>
      <c r="H298" s="180">
        <v>380.7</v>
      </c>
      <c r="I298" s="181"/>
      <c r="L298" s="177"/>
      <c r="M298" s="182"/>
      <c r="N298" s="183"/>
      <c r="O298" s="183"/>
      <c r="P298" s="183"/>
      <c r="Q298" s="183"/>
      <c r="R298" s="183"/>
      <c r="S298" s="183"/>
      <c r="T298" s="184"/>
      <c r="AT298" s="178" t="s">
        <v>156</v>
      </c>
      <c r="AU298" s="178" t="s">
        <v>82</v>
      </c>
      <c r="AV298" s="13" t="s">
        <v>82</v>
      </c>
      <c r="AW298" s="13" t="s">
        <v>29</v>
      </c>
      <c r="AX298" s="13" t="s">
        <v>80</v>
      </c>
      <c r="AY298" s="178" t="s">
        <v>142</v>
      </c>
    </row>
    <row r="299" spans="1:65" s="2" customFormat="1" ht="16.5" customHeight="1">
      <c r="A299" s="33"/>
      <c r="B299" s="158"/>
      <c r="C299" s="200" t="s">
        <v>393</v>
      </c>
      <c r="D299" s="200" t="s">
        <v>226</v>
      </c>
      <c r="E299" s="201" t="s">
        <v>394</v>
      </c>
      <c r="F299" s="202" t="s">
        <v>395</v>
      </c>
      <c r="G299" s="203" t="s">
        <v>229</v>
      </c>
      <c r="H299" s="204">
        <v>81.075000000000003</v>
      </c>
      <c r="I299" s="205"/>
      <c r="J299" s="206">
        <f>ROUND(I299*H299,2)</f>
        <v>0</v>
      </c>
      <c r="K299" s="202" t="s">
        <v>149</v>
      </c>
      <c r="L299" s="207"/>
      <c r="M299" s="208" t="s">
        <v>1</v>
      </c>
      <c r="N299" s="209" t="s">
        <v>37</v>
      </c>
      <c r="O299" s="59"/>
      <c r="P299" s="168">
        <f>O299*H299</f>
        <v>0</v>
      </c>
      <c r="Q299" s="168">
        <v>1</v>
      </c>
      <c r="R299" s="168">
        <f>Q299*H299</f>
        <v>81.075000000000003</v>
      </c>
      <c r="S299" s="168">
        <v>0</v>
      </c>
      <c r="T299" s="169">
        <f>S299*H299</f>
        <v>0</v>
      </c>
      <c r="U299" s="33"/>
      <c r="V299" s="33"/>
      <c r="W299" s="33"/>
      <c r="X299" s="33"/>
      <c r="Y299" s="33"/>
      <c r="Z299" s="33"/>
      <c r="AA299" s="33"/>
      <c r="AB299" s="33"/>
      <c r="AC299" s="33"/>
      <c r="AD299" s="33"/>
      <c r="AE299" s="33"/>
      <c r="AR299" s="170" t="s">
        <v>230</v>
      </c>
      <c r="AT299" s="170" t="s">
        <v>226</v>
      </c>
      <c r="AU299" s="170" t="s">
        <v>82</v>
      </c>
      <c r="AY299" s="18" t="s">
        <v>142</v>
      </c>
      <c r="BE299" s="171">
        <f>IF(N299="základní",J299,0)</f>
        <v>0</v>
      </c>
      <c r="BF299" s="171">
        <f>IF(N299="snížená",J299,0)</f>
        <v>0</v>
      </c>
      <c r="BG299" s="171">
        <f>IF(N299="zákl. přenesená",J299,0)</f>
        <v>0</v>
      </c>
      <c r="BH299" s="171">
        <f>IF(N299="sníž. přenesená",J299,0)</f>
        <v>0</v>
      </c>
      <c r="BI299" s="171">
        <f>IF(N299="nulová",J299,0)</f>
        <v>0</v>
      </c>
      <c r="BJ299" s="18" t="s">
        <v>80</v>
      </c>
      <c r="BK299" s="171">
        <f>ROUND(I299*H299,2)</f>
        <v>0</v>
      </c>
      <c r="BL299" s="18" t="s">
        <v>150</v>
      </c>
      <c r="BM299" s="170" t="s">
        <v>396</v>
      </c>
    </row>
    <row r="300" spans="1:65" s="2" customFormat="1" ht="11.25">
      <c r="A300" s="33"/>
      <c r="B300" s="34"/>
      <c r="C300" s="33"/>
      <c r="D300" s="172" t="s">
        <v>152</v>
      </c>
      <c r="E300" s="33"/>
      <c r="F300" s="173" t="s">
        <v>395</v>
      </c>
      <c r="G300" s="33"/>
      <c r="H300" s="33"/>
      <c r="I300" s="94"/>
      <c r="J300" s="33"/>
      <c r="K300" s="33"/>
      <c r="L300" s="34"/>
      <c r="M300" s="174"/>
      <c r="N300" s="175"/>
      <c r="O300" s="59"/>
      <c r="P300" s="59"/>
      <c r="Q300" s="59"/>
      <c r="R300" s="59"/>
      <c r="S300" s="59"/>
      <c r="T300" s="60"/>
      <c r="U300" s="33"/>
      <c r="V300" s="33"/>
      <c r="W300" s="33"/>
      <c r="X300" s="33"/>
      <c r="Y300" s="33"/>
      <c r="Z300" s="33"/>
      <c r="AA300" s="33"/>
      <c r="AB300" s="33"/>
      <c r="AC300" s="33"/>
      <c r="AD300" s="33"/>
      <c r="AE300" s="33"/>
      <c r="AT300" s="18" t="s">
        <v>152</v>
      </c>
      <c r="AU300" s="18" t="s">
        <v>82</v>
      </c>
    </row>
    <row r="301" spans="1:65" s="13" customFormat="1" ht="22.5">
      <c r="B301" s="177"/>
      <c r="D301" s="172" t="s">
        <v>156</v>
      </c>
      <c r="E301" s="178" t="s">
        <v>1</v>
      </c>
      <c r="F301" s="179" t="s">
        <v>397</v>
      </c>
      <c r="H301" s="180">
        <v>81.075000000000003</v>
      </c>
      <c r="I301" s="181"/>
      <c r="L301" s="177"/>
      <c r="M301" s="182"/>
      <c r="N301" s="183"/>
      <c r="O301" s="183"/>
      <c r="P301" s="183"/>
      <c r="Q301" s="183"/>
      <c r="R301" s="183"/>
      <c r="S301" s="183"/>
      <c r="T301" s="184"/>
      <c r="AT301" s="178" t="s">
        <v>156</v>
      </c>
      <c r="AU301" s="178" t="s">
        <v>82</v>
      </c>
      <c r="AV301" s="13" t="s">
        <v>82</v>
      </c>
      <c r="AW301" s="13" t="s">
        <v>29</v>
      </c>
      <c r="AX301" s="13" t="s">
        <v>80</v>
      </c>
      <c r="AY301" s="178" t="s">
        <v>142</v>
      </c>
    </row>
    <row r="302" spans="1:65" s="2" customFormat="1" ht="21.75" customHeight="1">
      <c r="A302" s="33"/>
      <c r="B302" s="158"/>
      <c r="C302" s="159" t="s">
        <v>398</v>
      </c>
      <c r="D302" s="159" t="s">
        <v>145</v>
      </c>
      <c r="E302" s="160" t="s">
        <v>399</v>
      </c>
      <c r="F302" s="161" t="s">
        <v>400</v>
      </c>
      <c r="G302" s="162" t="s">
        <v>148</v>
      </c>
      <c r="H302" s="163">
        <v>4700</v>
      </c>
      <c r="I302" s="164"/>
      <c r="J302" s="165">
        <f>ROUND(I302*H302,2)</f>
        <v>0</v>
      </c>
      <c r="K302" s="161" t="s">
        <v>149</v>
      </c>
      <c r="L302" s="34"/>
      <c r="M302" s="166" t="s">
        <v>1</v>
      </c>
      <c r="N302" s="167" t="s">
        <v>37</v>
      </c>
      <c r="O302" s="59"/>
      <c r="P302" s="168">
        <f>O302*H302</f>
        <v>0</v>
      </c>
      <c r="Q302" s="168">
        <v>0</v>
      </c>
      <c r="R302" s="168">
        <f>Q302*H302</f>
        <v>0</v>
      </c>
      <c r="S302" s="168">
        <v>0</v>
      </c>
      <c r="T302" s="169">
        <f>S302*H302</f>
        <v>0</v>
      </c>
      <c r="U302" s="33"/>
      <c r="V302" s="33"/>
      <c r="W302" s="33"/>
      <c r="X302" s="33"/>
      <c r="Y302" s="33"/>
      <c r="Z302" s="33"/>
      <c r="AA302" s="33"/>
      <c r="AB302" s="33"/>
      <c r="AC302" s="33"/>
      <c r="AD302" s="33"/>
      <c r="AE302" s="33"/>
      <c r="AR302" s="170" t="s">
        <v>150</v>
      </c>
      <c r="AT302" s="170" t="s">
        <v>145</v>
      </c>
      <c r="AU302" s="170" t="s">
        <v>82</v>
      </c>
      <c r="AY302" s="18" t="s">
        <v>142</v>
      </c>
      <c r="BE302" s="171">
        <f>IF(N302="základní",J302,0)</f>
        <v>0</v>
      </c>
      <c r="BF302" s="171">
        <f>IF(N302="snížená",J302,0)</f>
        <v>0</v>
      </c>
      <c r="BG302" s="171">
        <f>IF(N302="zákl. přenesená",J302,0)</f>
        <v>0</v>
      </c>
      <c r="BH302" s="171">
        <f>IF(N302="sníž. přenesená",J302,0)</f>
        <v>0</v>
      </c>
      <c r="BI302" s="171">
        <f>IF(N302="nulová",J302,0)</f>
        <v>0</v>
      </c>
      <c r="BJ302" s="18" t="s">
        <v>80</v>
      </c>
      <c r="BK302" s="171">
        <f>ROUND(I302*H302,2)</f>
        <v>0</v>
      </c>
      <c r="BL302" s="18" t="s">
        <v>150</v>
      </c>
      <c r="BM302" s="170" t="s">
        <v>401</v>
      </c>
    </row>
    <row r="303" spans="1:65" s="2" customFormat="1" ht="29.25">
      <c r="A303" s="33"/>
      <c r="B303" s="34"/>
      <c r="C303" s="33"/>
      <c r="D303" s="172" t="s">
        <v>152</v>
      </c>
      <c r="E303" s="33"/>
      <c r="F303" s="173" t="s">
        <v>402</v>
      </c>
      <c r="G303" s="33"/>
      <c r="H303" s="33"/>
      <c r="I303" s="94"/>
      <c r="J303" s="33"/>
      <c r="K303" s="33"/>
      <c r="L303" s="34"/>
      <c r="M303" s="174"/>
      <c r="N303" s="175"/>
      <c r="O303" s="59"/>
      <c r="P303" s="59"/>
      <c r="Q303" s="59"/>
      <c r="R303" s="59"/>
      <c r="S303" s="59"/>
      <c r="T303" s="60"/>
      <c r="U303" s="33"/>
      <c r="V303" s="33"/>
      <c r="W303" s="33"/>
      <c r="X303" s="33"/>
      <c r="Y303" s="33"/>
      <c r="Z303" s="33"/>
      <c r="AA303" s="33"/>
      <c r="AB303" s="33"/>
      <c r="AC303" s="33"/>
      <c r="AD303" s="33"/>
      <c r="AE303" s="33"/>
      <c r="AT303" s="18" t="s">
        <v>152</v>
      </c>
      <c r="AU303" s="18" t="s">
        <v>82</v>
      </c>
    </row>
    <row r="304" spans="1:65" s="2" customFormat="1" ht="360.75">
      <c r="A304" s="33"/>
      <c r="B304" s="34"/>
      <c r="C304" s="33"/>
      <c r="D304" s="172" t="s">
        <v>154</v>
      </c>
      <c r="E304" s="33"/>
      <c r="F304" s="176" t="s">
        <v>403</v>
      </c>
      <c r="G304" s="33"/>
      <c r="H304" s="33"/>
      <c r="I304" s="94"/>
      <c r="J304" s="33"/>
      <c r="K304" s="33"/>
      <c r="L304" s="34"/>
      <c r="M304" s="174"/>
      <c r="N304" s="175"/>
      <c r="O304" s="59"/>
      <c r="P304" s="59"/>
      <c r="Q304" s="59"/>
      <c r="R304" s="59"/>
      <c r="S304" s="59"/>
      <c r="T304" s="60"/>
      <c r="U304" s="33"/>
      <c r="V304" s="33"/>
      <c r="W304" s="33"/>
      <c r="X304" s="33"/>
      <c r="Y304" s="33"/>
      <c r="Z304" s="33"/>
      <c r="AA304" s="33"/>
      <c r="AB304" s="33"/>
      <c r="AC304" s="33"/>
      <c r="AD304" s="33"/>
      <c r="AE304" s="33"/>
      <c r="AT304" s="18" t="s">
        <v>154</v>
      </c>
      <c r="AU304" s="18" t="s">
        <v>82</v>
      </c>
    </row>
    <row r="305" spans="1:65" s="13" customFormat="1" ht="11.25">
      <c r="B305" s="177"/>
      <c r="D305" s="172" t="s">
        <v>156</v>
      </c>
      <c r="E305" s="178" t="s">
        <v>1</v>
      </c>
      <c r="F305" s="179" t="s">
        <v>404</v>
      </c>
      <c r="H305" s="180">
        <v>4700</v>
      </c>
      <c r="I305" s="181"/>
      <c r="L305" s="177"/>
      <c r="M305" s="182"/>
      <c r="N305" s="183"/>
      <c r="O305" s="183"/>
      <c r="P305" s="183"/>
      <c r="Q305" s="183"/>
      <c r="R305" s="183"/>
      <c r="S305" s="183"/>
      <c r="T305" s="184"/>
      <c r="AT305" s="178" t="s">
        <v>156</v>
      </c>
      <c r="AU305" s="178" t="s">
        <v>82</v>
      </c>
      <c r="AV305" s="13" t="s">
        <v>82</v>
      </c>
      <c r="AW305" s="13" t="s">
        <v>29</v>
      </c>
      <c r="AX305" s="13" t="s">
        <v>80</v>
      </c>
      <c r="AY305" s="178" t="s">
        <v>142</v>
      </c>
    </row>
    <row r="306" spans="1:65" s="2" customFormat="1" ht="21.75" customHeight="1">
      <c r="A306" s="33"/>
      <c r="B306" s="158"/>
      <c r="C306" s="159" t="s">
        <v>405</v>
      </c>
      <c r="D306" s="159" t="s">
        <v>145</v>
      </c>
      <c r="E306" s="160" t="s">
        <v>406</v>
      </c>
      <c r="F306" s="161" t="s">
        <v>407</v>
      </c>
      <c r="G306" s="162" t="s">
        <v>148</v>
      </c>
      <c r="H306" s="163">
        <v>4700</v>
      </c>
      <c r="I306" s="164"/>
      <c r="J306" s="165">
        <f>ROUND(I306*H306,2)</f>
        <v>0</v>
      </c>
      <c r="K306" s="161" t="s">
        <v>149</v>
      </c>
      <c r="L306" s="34"/>
      <c r="M306" s="166" t="s">
        <v>1</v>
      </c>
      <c r="N306" s="167" t="s">
        <v>37</v>
      </c>
      <c r="O306" s="59"/>
      <c r="P306" s="168">
        <f>O306*H306</f>
        <v>0</v>
      </c>
      <c r="Q306" s="168">
        <v>0</v>
      </c>
      <c r="R306" s="168">
        <f>Q306*H306</f>
        <v>0</v>
      </c>
      <c r="S306" s="168">
        <v>0</v>
      </c>
      <c r="T306" s="169">
        <f>S306*H306</f>
        <v>0</v>
      </c>
      <c r="U306" s="33"/>
      <c r="V306" s="33"/>
      <c r="W306" s="33"/>
      <c r="X306" s="33"/>
      <c r="Y306" s="33"/>
      <c r="Z306" s="33"/>
      <c r="AA306" s="33"/>
      <c r="AB306" s="33"/>
      <c r="AC306" s="33"/>
      <c r="AD306" s="33"/>
      <c r="AE306" s="33"/>
      <c r="AR306" s="170" t="s">
        <v>150</v>
      </c>
      <c r="AT306" s="170" t="s">
        <v>145</v>
      </c>
      <c r="AU306" s="170" t="s">
        <v>82</v>
      </c>
      <c r="AY306" s="18" t="s">
        <v>142</v>
      </c>
      <c r="BE306" s="171">
        <f>IF(N306="základní",J306,0)</f>
        <v>0</v>
      </c>
      <c r="BF306" s="171">
        <f>IF(N306="snížená",J306,0)</f>
        <v>0</v>
      </c>
      <c r="BG306" s="171">
        <f>IF(N306="zákl. přenesená",J306,0)</f>
        <v>0</v>
      </c>
      <c r="BH306" s="171">
        <f>IF(N306="sníž. přenesená",J306,0)</f>
        <v>0</v>
      </c>
      <c r="BI306" s="171">
        <f>IF(N306="nulová",J306,0)</f>
        <v>0</v>
      </c>
      <c r="BJ306" s="18" t="s">
        <v>80</v>
      </c>
      <c r="BK306" s="171">
        <f>ROUND(I306*H306,2)</f>
        <v>0</v>
      </c>
      <c r="BL306" s="18" t="s">
        <v>150</v>
      </c>
      <c r="BM306" s="170" t="s">
        <v>408</v>
      </c>
    </row>
    <row r="307" spans="1:65" s="2" customFormat="1" ht="39">
      <c r="A307" s="33"/>
      <c r="B307" s="34"/>
      <c r="C307" s="33"/>
      <c r="D307" s="172" t="s">
        <v>152</v>
      </c>
      <c r="E307" s="33"/>
      <c r="F307" s="173" t="s">
        <v>409</v>
      </c>
      <c r="G307" s="33"/>
      <c r="H307" s="33"/>
      <c r="I307" s="94"/>
      <c r="J307" s="33"/>
      <c r="K307" s="33"/>
      <c r="L307" s="34"/>
      <c r="M307" s="174"/>
      <c r="N307" s="175"/>
      <c r="O307" s="59"/>
      <c r="P307" s="59"/>
      <c r="Q307" s="59"/>
      <c r="R307" s="59"/>
      <c r="S307" s="59"/>
      <c r="T307" s="60"/>
      <c r="U307" s="33"/>
      <c r="V307" s="33"/>
      <c r="W307" s="33"/>
      <c r="X307" s="33"/>
      <c r="Y307" s="33"/>
      <c r="Z307" s="33"/>
      <c r="AA307" s="33"/>
      <c r="AB307" s="33"/>
      <c r="AC307" s="33"/>
      <c r="AD307" s="33"/>
      <c r="AE307" s="33"/>
      <c r="AT307" s="18" t="s">
        <v>152</v>
      </c>
      <c r="AU307" s="18" t="s">
        <v>82</v>
      </c>
    </row>
    <row r="308" spans="1:65" s="2" customFormat="1" ht="360.75">
      <c r="A308" s="33"/>
      <c r="B308" s="34"/>
      <c r="C308" s="33"/>
      <c r="D308" s="172" t="s">
        <v>154</v>
      </c>
      <c r="E308" s="33"/>
      <c r="F308" s="176" t="s">
        <v>403</v>
      </c>
      <c r="G308" s="33"/>
      <c r="H308" s="33"/>
      <c r="I308" s="94"/>
      <c r="J308" s="33"/>
      <c r="K308" s="33"/>
      <c r="L308" s="34"/>
      <c r="M308" s="174"/>
      <c r="N308" s="175"/>
      <c r="O308" s="59"/>
      <c r="P308" s="59"/>
      <c r="Q308" s="59"/>
      <c r="R308" s="59"/>
      <c r="S308" s="59"/>
      <c r="T308" s="60"/>
      <c r="U308" s="33"/>
      <c r="V308" s="33"/>
      <c r="W308" s="33"/>
      <c r="X308" s="33"/>
      <c r="Y308" s="33"/>
      <c r="Z308" s="33"/>
      <c r="AA308" s="33"/>
      <c r="AB308" s="33"/>
      <c r="AC308" s="33"/>
      <c r="AD308" s="33"/>
      <c r="AE308" s="33"/>
      <c r="AT308" s="18" t="s">
        <v>154</v>
      </c>
      <c r="AU308" s="18" t="s">
        <v>82</v>
      </c>
    </row>
    <row r="309" spans="1:65" s="13" customFormat="1" ht="11.25">
      <c r="B309" s="177"/>
      <c r="D309" s="172" t="s">
        <v>156</v>
      </c>
      <c r="E309" s="178" t="s">
        <v>1</v>
      </c>
      <c r="F309" s="179" t="s">
        <v>404</v>
      </c>
      <c r="H309" s="180">
        <v>4700</v>
      </c>
      <c r="I309" s="181"/>
      <c r="L309" s="177"/>
      <c r="M309" s="182"/>
      <c r="N309" s="183"/>
      <c r="O309" s="183"/>
      <c r="P309" s="183"/>
      <c r="Q309" s="183"/>
      <c r="R309" s="183"/>
      <c r="S309" s="183"/>
      <c r="T309" s="184"/>
      <c r="AT309" s="178" t="s">
        <v>156</v>
      </c>
      <c r="AU309" s="178" t="s">
        <v>82</v>
      </c>
      <c r="AV309" s="13" t="s">
        <v>82</v>
      </c>
      <c r="AW309" s="13" t="s">
        <v>29</v>
      </c>
      <c r="AX309" s="13" t="s">
        <v>80</v>
      </c>
      <c r="AY309" s="178" t="s">
        <v>142</v>
      </c>
    </row>
    <row r="310" spans="1:65" s="15" customFormat="1" ht="33.75">
      <c r="B310" s="193"/>
      <c r="D310" s="172" t="s">
        <v>156</v>
      </c>
      <c r="E310" s="194" t="s">
        <v>1</v>
      </c>
      <c r="F310" s="195" t="s">
        <v>410</v>
      </c>
      <c r="H310" s="194" t="s">
        <v>1</v>
      </c>
      <c r="I310" s="196"/>
      <c r="L310" s="193"/>
      <c r="M310" s="197"/>
      <c r="N310" s="198"/>
      <c r="O310" s="198"/>
      <c r="P310" s="198"/>
      <c r="Q310" s="198"/>
      <c r="R310" s="198"/>
      <c r="S310" s="198"/>
      <c r="T310" s="199"/>
      <c r="AT310" s="194" t="s">
        <v>156</v>
      </c>
      <c r="AU310" s="194" t="s">
        <v>82</v>
      </c>
      <c r="AV310" s="15" t="s">
        <v>80</v>
      </c>
      <c r="AW310" s="15" t="s">
        <v>29</v>
      </c>
      <c r="AX310" s="15" t="s">
        <v>72</v>
      </c>
      <c r="AY310" s="194" t="s">
        <v>142</v>
      </c>
    </row>
    <row r="311" spans="1:65" s="15" customFormat="1" ht="11.25">
      <c r="B311" s="193"/>
      <c r="D311" s="172" t="s">
        <v>156</v>
      </c>
      <c r="E311" s="194" t="s">
        <v>1</v>
      </c>
      <c r="F311" s="195" t="s">
        <v>411</v>
      </c>
      <c r="H311" s="194" t="s">
        <v>1</v>
      </c>
      <c r="I311" s="196"/>
      <c r="L311" s="193"/>
      <c r="M311" s="197"/>
      <c r="N311" s="198"/>
      <c r="O311" s="198"/>
      <c r="P311" s="198"/>
      <c r="Q311" s="198"/>
      <c r="R311" s="198"/>
      <c r="S311" s="198"/>
      <c r="T311" s="199"/>
      <c r="AT311" s="194" t="s">
        <v>156</v>
      </c>
      <c r="AU311" s="194" t="s">
        <v>82</v>
      </c>
      <c r="AV311" s="15" t="s">
        <v>80</v>
      </c>
      <c r="AW311" s="15" t="s">
        <v>29</v>
      </c>
      <c r="AX311" s="15" t="s">
        <v>72</v>
      </c>
      <c r="AY311" s="194" t="s">
        <v>142</v>
      </c>
    </row>
    <row r="312" spans="1:65" s="2" customFormat="1" ht="33" customHeight="1">
      <c r="A312" s="33"/>
      <c r="B312" s="158"/>
      <c r="C312" s="159" t="s">
        <v>412</v>
      </c>
      <c r="D312" s="159" t="s">
        <v>145</v>
      </c>
      <c r="E312" s="160" t="s">
        <v>413</v>
      </c>
      <c r="F312" s="161" t="s">
        <v>414</v>
      </c>
      <c r="G312" s="162" t="s">
        <v>163</v>
      </c>
      <c r="H312" s="163">
        <v>63</v>
      </c>
      <c r="I312" s="164"/>
      <c r="J312" s="165">
        <f>ROUND(I312*H312,2)</f>
        <v>0</v>
      </c>
      <c r="K312" s="161" t="s">
        <v>149</v>
      </c>
      <c r="L312" s="34"/>
      <c r="M312" s="166" t="s">
        <v>1</v>
      </c>
      <c r="N312" s="167" t="s">
        <v>37</v>
      </c>
      <c r="O312" s="59"/>
      <c r="P312" s="168">
        <f>O312*H312</f>
        <v>0</v>
      </c>
      <c r="Q312" s="168">
        <v>0</v>
      </c>
      <c r="R312" s="168">
        <f>Q312*H312</f>
        <v>0</v>
      </c>
      <c r="S312" s="168">
        <v>0</v>
      </c>
      <c r="T312" s="169">
        <f>S312*H312</f>
        <v>0</v>
      </c>
      <c r="U312" s="33"/>
      <c r="V312" s="33"/>
      <c r="W312" s="33"/>
      <c r="X312" s="33"/>
      <c r="Y312" s="33"/>
      <c r="Z312" s="33"/>
      <c r="AA312" s="33"/>
      <c r="AB312" s="33"/>
      <c r="AC312" s="33"/>
      <c r="AD312" s="33"/>
      <c r="AE312" s="33"/>
      <c r="AR312" s="170" t="s">
        <v>150</v>
      </c>
      <c r="AT312" s="170" t="s">
        <v>145</v>
      </c>
      <c r="AU312" s="170" t="s">
        <v>82</v>
      </c>
      <c r="AY312" s="18" t="s">
        <v>142</v>
      </c>
      <c r="BE312" s="171">
        <f>IF(N312="základní",J312,0)</f>
        <v>0</v>
      </c>
      <c r="BF312" s="171">
        <f>IF(N312="snížená",J312,0)</f>
        <v>0</v>
      </c>
      <c r="BG312" s="171">
        <f>IF(N312="zákl. přenesená",J312,0)</f>
        <v>0</v>
      </c>
      <c r="BH312" s="171">
        <f>IF(N312="sníž. přenesená",J312,0)</f>
        <v>0</v>
      </c>
      <c r="BI312" s="171">
        <f>IF(N312="nulová",J312,0)</f>
        <v>0</v>
      </c>
      <c r="BJ312" s="18" t="s">
        <v>80</v>
      </c>
      <c r="BK312" s="171">
        <f>ROUND(I312*H312,2)</f>
        <v>0</v>
      </c>
      <c r="BL312" s="18" t="s">
        <v>150</v>
      </c>
      <c r="BM312" s="170" t="s">
        <v>415</v>
      </c>
    </row>
    <row r="313" spans="1:65" s="2" customFormat="1" ht="11.25">
      <c r="A313" s="33"/>
      <c r="B313" s="34"/>
      <c r="C313" s="33"/>
      <c r="D313" s="172" t="s">
        <v>152</v>
      </c>
      <c r="E313" s="33"/>
      <c r="F313" s="173" t="s">
        <v>416</v>
      </c>
      <c r="G313" s="33"/>
      <c r="H313" s="33"/>
      <c r="I313" s="94"/>
      <c r="J313" s="33"/>
      <c r="K313" s="33"/>
      <c r="L313" s="34"/>
      <c r="M313" s="174"/>
      <c r="N313" s="175"/>
      <c r="O313" s="59"/>
      <c r="P313" s="59"/>
      <c r="Q313" s="59"/>
      <c r="R313" s="59"/>
      <c r="S313" s="59"/>
      <c r="T313" s="60"/>
      <c r="U313" s="33"/>
      <c r="V313" s="33"/>
      <c r="W313" s="33"/>
      <c r="X313" s="33"/>
      <c r="Y313" s="33"/>
      <c r="Z313" s="33"/>
      <c r="AA313" s="33"/>
      <c r="AB313" s="33"/>
      <c r="AC313" s="33"/>
      <c r="AD313" s="33"/>
      <c r="AE313" s="33"/>
      <c r="AT313" s="18" t="s">
        <v>152</v>
      </c>
      <c r="AU313" s="18" t="s">
        <v>82</v>
      </c>
    </row>
    <row r="314" spans="1:65" s="15" customFormat="1" ht="11.25">
      <c r="B314" s="193"/>
      <c r="D314" s="172" t="s">
        <v>156</v>
      </c>
      <c r="E314" s="194" t="s">
        <v>1</v>
      </c>
      <c r="F314" s="195" t="s">
        <v>417</v>
      </c>
      <c r="H314" s="194" t="s">
        <v>1</v>
      </c>
      <c r="I314" s="196"/>
      <c r="L314" s="193"/>
      <c r="M314" s="197"/>
      <c r="N314" s="198"/>
      <c r="O314" s="198"/>
      <c r="P314" s="198"/>
      <c r="Q314" s="198"/>
      <c r="R314" s="198"/>
      <c r="S314" s="198"/>
      <c r="T314" s="199"/>
      <c r="AT314" s="194" t="s">
        <v>156</v>
      </c>
      <c r="AU314" s="194" t="s">
        <v>82</v>
      </c>
      <c r="AV314" s="15" t="s">
        <v>80</v>
      </c>
      <c r="AW314" s="15" t="s">
        <v>29</v>
      </c>
      <c r="AX314" s="15" t="s">
        <v>72</v>
      </c>
      <c r="AY314" s="194" t="s">
        <v>142</v>
      </c>
    </row>
    <row r="315" spans="1:65" s="15" customFormat="1" ht="33.75">
      <c r="B315" s="193"/>
      <c r="D315" s="172" t="s">
        <v>156</v>
      </c>
      <c r="E315" s="194" t="s">
        <v>1</v>
      </c>
      <c r="F315" s="195" t="s">
        <v>418</v>
      </c>
      <c r="H315" s="194" t="s">
        <v>1</v>
      </c>
      <c r="I315" s="196"/>
      <c r="L315" s="193"/>
      <c r="M315" s="197"/>
      <c r="N315" s="198"/>
      <c r="O315" s="198"/>
      <c r="P315" s="198"/>
      <c r="Q315" s="198"/>
      <c r="R315" s="198"/>
      <c r="S315" s="198"/>
      <c r="T315" s="199"/>
      <c r="AT315" s="194" t="s">
        <v>156</v>
      </c>
      <c r="AU315" s="194" t="s">
        <v>82</v>
      </c>
      <c r="AV315" s="15" t="s">
        <v>80</v>
      </c>
      <c r="AW315" s="15" t="s">
        <v>29</v>
      </c>
      <c r="AX315" s="15" t="s">
        <v>72</v>
      </c>
      <c r="AY315" s="194" t="s">
        <v>142</v>
      </c>
    </row>
    <row r="316" spans="1:65" s="15" customFormat="1" ht="11.25">
      <c r="B316" s="193"/>
      <c r="D316" s="172" t="s">
        <v>156</v>
      </c>
      <c r="E316" s="194" t="s">
        <v>1</v>
      </c>
      <c r="F316" s="195" t="s">
        <v>419</v>
      </c>
      <c r="H316" s="194" t="s">
        <v>1</v>
      </c>
      <c r="I316" s="196"/>
      <c r="L316" s="193"/>
      <c r="M316" s="197"/>
      <c r="N316" s="198"/>
      <c r="O316" s="198"/>
      <c r="P316" s="198"/>
      <c r="Q316" s="198"/>
      <c r="R316" s="198"/>
      <c r="S316" s="198"/>
      <c r="T316" s="199"/>
      <c r="AT316" s="194" t="s">
        <v>156</v>
      </c>
      <c r="AU316" s="194" t="s">
        <v>82</v>
      </c>
      <c r="AV316" s="15" t="s">
        <v>80</v>
      </c>
      <c r="AW316" s="15" t="s">
        <v>29</v>
      </c>
      <c r="AX316" s="15" t="s">
        <v>72</v>
      </c>
      <c r="AY316" s="194" t="s">
        <v>142</v>
      </c>
    </row>
    <row r="317" spans="1:65" s="13" customFormat="1" ht="22.5">
      <c r="B317" s="177"/>
      <c r="D317" s="172" t="s">
        <v>156</v>
      </c>
      <c r="E317" s="178" t="s">
        <v>1</v>
      </c>
      <c r="F317" s="179" t="s">
        <v>420</v>
      </c>
      <c r="H317" s="180">
        <v>63</v>
      </c>
      <c r="I317" s="181"/>
      <c r="L317" s="177"/>
      <c r="M317" s="182"/>
      <c r="N317" s="183"/>
      <c r="O317" s="183"/>
      <c r="P317" s="183"/>
      <c r="Q317" s="183"/>
      <c r="R317" s="183"/>
      <c r="S317" s="183"/>
      <c r="T317" s="184"/>
      <c r="AT317" s="178" t="s">
        <v>156</v>
      </c>
      <c r="AU317" s="178" t="s">
        <v>82</v>
      </c>
      <c r="AV317" s="13" t="s">
        <v>82</v>
      </c>
      <c r="AW317" s="13" t="s">
        <v>29</v>
      </c>
      <c r="AX317" s="13" t="s">
        <v>80</v>
      </c>
      <c r="AY317" s="178" t="s">
        <v>142</v>
      </c>
    </row>
    <row r="318" spans="1:65" s="2" customFormat="1" ht="21.75" customHeight="1">
      <c r="A318" s="33"/>
      <c r="B318" s="158"/>
      <c r="C318" s="159" t="s">
        <v>421</v>
      </c>
      <c r="D318" s="159" t="s">
        <v>145</v>
      </c>
      <c r="E318" s="160" t="s">
        <v>422</v>
      </c>
      <c r="F318" s="161" t="s">
        <v>423</v>
      </c>
      <c r="G318" s="162" t="s">
        <v>148</v>
      </c>
      <c r="H318" s="163">
        <v>4700</v>
      </c>
      <c r="I318" s="164"/>
      <c r="J318" s="165">
        <f>ROUND(I318*H318,2)</f>
        <v>0</v>
      </c>
      <c r="K318" s="161" t="s">
        <v>149</v>
      </c>
      <c r="L318" s="34"/>
      <c r="M318" s="166" t="s">
        <v>1</v>
      </c>
      <c r="N318" s="167" t="s">
        <v>37</v>
      </c>
      <c r="O318" s="59"/>
      <c r="P318" s="168">
        <f>O318*H318</f>
        <v>0</v>
      </c>
      <c r="Q318" s="168">
        <v>0</v>
      </c>
      <c r="R318" s="168">
        <f>Q318*H318</f>
        <v>0</v>
      </c>
      <c r="S318" s="168">
        <v>0</v>
      </c>
      <c r="T318" s="169">
        <f>S318*H318</f>
        <v>0</v>
      </c>
      <c r="U318" s="33"/>
      <c r="V318" s="33"/>
      <c r="W318" s="33"/>
      <c r="X318" s="33"/>
      <c r="Y318" s="33"/>
      <c r="Z318" s="33"/>
      <c r="AA318" s="33"/>
      <c r="AB318" s="33"/>
      <c r="AC318" s="33"/>
      <c r="AD318" s="33"/>
      <c r="AE318" s="33"/>
      <c r="AR318" s="170" t="s">
        <v>150</v>
      </c>
      <c r="AT318" s="170" t="s">
        <v>145</v>
      </c>
      <c r="AU318" s="170" t="s">
        <v>82</v>
      </c>
      <c r="AY318" s="18" t="s">
        <v>142</v>
      </c>
      <c r="BE318" s="171">
        <f>IF(N318="základní",J318,0)</f>
        <v>0</v>
      </c>
      <c r="BF318" s="171">
        <f>IF(N318="snížená",J318,0)</f>
        <v>0</v>
      </c>
      <c r="BG318" s="171">
        <f>IF(N318="zákl. přenesená",J318,0)</f>
        <v>0</v>
      </c>
      <c r="BH318" s="171">
        <f>IF(N318="sníž. přenesená",J318,0)</f>
        <v>0</v>
      </c>
      <c r="BI318" s="171">
        <f>IF(N318="nulová",J318,0)</f>
        <v>0</v>
      </c>
      <c r="BJ318" s="18" t="s">
        <v>80</v>
      </c>
      <c r="BK318" s="171">
        <f>ROUND(I318*H318,2)</f>
        <v>0</v>
      </c>
      <c r="BL318" s="18" t="s">
        <v>150</v>
      </c>
      <c r="BM318" s="170" t="s">
        <v>424</v>
      </c>
    </row>
    <row r="319" spans="1:65" s="2" customFormat="1" ht="11.25">
      <c r="A319" s="33"/>
      <c r="B319" s="34"/>
      <c r="C319" s="33"/>
      <c r="D319" s="172" t="s">
        <v>152</v>
      </c>
      <c r="E319" s="33"/>
      <c r="F319" s="173" t="s">
        <v>425</v>
      </c>
      <c r="G319" s="33"/>
      <c r="H319" s="33"/>
      <c r="I319" s="94"/>
      <c r="J319" s="33"/>
      <c r="K319" s="33"/>
      <c r="L319" s="34"/>
      <c r="M319" s="174"/>
      <c r="N319" s="175"/>
      <c r="O319" s="59"/>
      <c r="P319" s="59"/>
      <c r="Q319" s="59"/>
      <c r="R319" s="59"/>
      <c r="S319" s="59"/>
      <c r="T319" s="60"/>
      <c r="U319" s="33"/>
      <c r="V319" s="33"/>
      <c r="W319" s="33"/>
      <c r="X319" s="33"/>
      <c r="Y319" s="33"/>
      <c r="Z319" s="33"/>
      <c r="AA319" s="33"/>
      <c r="AB319" s="33"/>
      <c r="AC319" s="33"/>
      <c r="AD319" s="33"/>
      <c r="AE319" s="33"/>
      <c r="AT319" s="18" t="s">
        <v>152</v>
      </c>
      <c r="AU319" s="18" t="s">
        <v>82</v>
      </c>
    </row>
    <row r="320" spans="1:65" s="2" customFormat="1" ht="39">
      <c r="A320" s="33"/>
      <c r="B320" s="34"/>
      <c r="C320" s="33"/>
      <c r="D320" s="172" t="s">
        <v>154</v>
      </c>
      <c r="E320" s="33"/>
      <c r="F320" s="176" t="s">
        <v>426</v>
      </c>
      <c r="G320" s="33"/>
      <c r="H320" s="33"/>
      <c r="I320" s="94"/>
      <c r="J320" s="33"/>
      <c r="K320" s="33"/>
      <c r="L320" s="34"/>
      <c r="M320" s="174"/>
      <c r="N320" s="175"/>
      <c r="O320" s="59"/>
      <c r="P320" s="59"/>
      <c r="Q320" s="59"/>
      <c r="R320" s="59"/>
      <c r="S320" s="59"/>
      <c r="T320" s="60"/>
      <c r="U320" s="33"/>
      <c r="V320" s="33"/>
      <c r="W320" s="33"/>
      <c r="X320" s="33"/>
      <c r="Y320" s="33"/>
      <c r="Z320" s="33"/>
      <c r="AA320" s="33"/>
      <c r="AB320" s="33"/>
      <c r="AC320" s="33"/>
      <c r="AD320" s="33"/>
      <c r="AE320" s="33"/>
      <c r="AT320" s="18" t="s">
        <v>154</v>
      </c>
      <c r="AU320" s="18" t="s">
        <v>82</v>
      </c>
    </row>
    <row r="321" spans="1:65" s="13" customFormat="1" ht="11.25">
      <c r="B321" s="177"/>
      <c r="D321" s="172" t="s">
        <v>156</v>
      </c>
      <c r="E321" s="178" t="s">
        <v>1</v>
      </c>
      <c r="F321" s="179" t="s">
        <v>427</v>
      </c>
      <c r="H321" s="180">
        <v>4700</v>
      </c>
      <c r="I321" s="181"/>
      <c r="L321" s="177"/>
      <c r="M321" s="182"/>
      <c r="N321" s="183"/>
      <c r="O321" s="183"/>
      <c r="P321" s="183"/>
      <c r="Q321" s="183"/>
      <c r="R321" s="183"/>
      <c r="S321" s="183"/>
      <c r="T321" s="184"/>
      <c r="AT321" s="178" t="s">
        <v>156</v>
      </c>
      <c r="AU321" s="178" t="s">
        <v>82</v>
      </c>
      <c r="AV321" s="13" t="s">
        <v>82</v>
      </c>
      <c r="AW321" s="13" t="s">
        <v>29</v>
      </c>
      <c r="AX321" s="13" t="s">
        <v>80</v>
      </c>
      <c r="AY321" s="178" t="s">
        <v>142</v>
      </c>
    </row>
    <row r="322" spans="1:65" s="2" customFormat="1" ht="21.75" customHeight="1">
      <c r="A322" s="33"/>
      <c r="B322" s="158"/>
      <c r="C322" s="159" t="s">
        <v>428</v>
      </c>
      <c r="D322" s="159" t="s">
        <v>145</v>
      </c>
      <c r="E322" s="160" t="s">
        <v>429</v>
      </c>
      <c r="F322" s="161" t="s">
        <v>430</v>
      </c>
      <c r="G322" s="162" t="s">
        <v>148</v>
      </c>
      <c r="H322" s="163">
        <v>4700</v>
      </c>
      <c r="I322" s="164"/>
      <c r="J322" s="165">
        <f>ROUND(I322*H322,2)</f>
        <v>0</v>
      </c>
      <c r="K322" s="161" t="s">
        <v>149</v>
      </c>
      <c r="L322" s="34"/>
      <c r="M322" s="166" t="s">
        <v>1</v>
      </c>
      <c r="N322" s="167" t="s">
        <v>37</v>
      </c>
      <c r="O322" s="59"/>
      <c r="P322" s="168">
        <f>O322*H322</f>
        <v>0</v>
      </c>
      <c r="Q322" s="168">
        <v>0</v>
      </c>
      <c r="R322" s="168">
        <f>Q322*H322</f>
        <v>0</v>
      </c>
      <c r="S322" s="168">
        <v>0</v>
      </c>
      <c r="T322" s="169">
        <f>S322*H322</f>
        <v>0</v>
      </c>
      <c r="U322" s="33"/>
      <c r="V322" s="33"/>
      <c r="W322" s="33"/>
      <c r="X322" s="33"/>
      <c r="Y322" s="33"/>
      <c r="Z322" s="33"/>
      <c r="AA322" s="33"/>
      <c r="AB322" s="33"/>
      <c r="AC322" s="33"/>
      <c r="AD322" s="33"/>
      <c r="AE322" s="33"/>
      <c r="AR322" s="170" t="s">
        <v>150</v>
      </c>
      <c r="AT322" s="170" t="s">
        <v>145</v>
      </c>
      <c r="AU322" s="170" t="s">
        <v>82</v>
      </c>
      <c r="AY322" s="18" t="s">
        <v>142</v>
      </c>
      <c r="BE322" s="171">
        <f>IF(N322="základní",J322,0)</f>
        <v>0</v>
      </c>
      <c r="BF322" s="171">
        <f>IF(N322="snížená",J322,0)</f>
        <v>0</v>
      </c>
      <c r="BG322" s="171">
        <f>IF(N322="zákl. přenesená",J322,0)</f>
        <v>0</v>
      </c>
      <c r="BH322" s="171">
        <f>IF(N322="sníž. přenesená",J322,0)</f>
        <v>0</v>
      </c>
      <c r="BI322" s="171">
        <f>IF(N322="nulová",J322,0)</f>
        <v>0</v>
      </c>
      <c r="BJ322" s="18" t="s">
        <v>80</v>
      </c>
      <c r="BK322" s="171">
        <f>ROUND(I322*H322,2)</f>
        <v>0</v>
      </c>
      <c r="BL322" s="18" t="s">
        <v>150</v>
      </c>
      <c r="BM322" s="170" t="s">
        <v>431</v>
      </c>
    </row>
    <row r="323" spans="1:65" s="2" customFormat="1" ht="19.5">
      <c r="A323" s="33"/>
      <c r="B323" s="34"/>
      <c r="C323" s="33"/>
      <c r="D323" s="172" t="s">
        <v>152</v>
      </c>
      <c r="E323" s="33"/>
      <c r="F323" s="173" t="s">
        <v>432</v>
      </c>
      <c r="G323" s="33"/>
      <c r="H323" s="33"/>
      <c r="I323" s="94"/>
      <c r="J323" s="33"/>
      <c r="K323" s="33"/>
      <c r="L323" s="34"/>
      <c r="M323" s="174"/>
      <c r="N323" s="175"/>
      <c r="O323" s="59"/>
      <c r="P323" s="59"/>
      <c r="Q323" s="59"/>
      <c r="R323" s="59"/>
      <c r="S323" s="59"/>
      <c r="T323" s="60"/>
      <c r="U323" s="33"/>
      <c r="V323" s="33"/>
      <c r="W323" s="33"/>
      <c r="X323" s="33"/>
      <c r="Y323" s="33"/>
      <c r="Z323" s="33"/>
      <c r="AA323" s="33"/>
      <c r="AB323" s="33"/>
      <c r="AC323" s="33"/>
      <c r="AD323" s="33"/>
      <c r="AE323" s="33"/>
      <c r="AT323" s="18" t="s">
        <v>152</v>
      </c>
      <c r="AU323" s="18" t="s">
        <v>82</v>
      </c>
    </row>
    <row r="324" spans="1:65" s="13" customFormat="1" ht="11.25">
      <c r="B324" s="177"/>
      <c r="D324" s="172" t="s">
        <v>156</v>
      </c>
      <c r="E324" s="178" t="s">
        <v>1</v>
      </c>
      <c r="F324" s="179" t="s">
        <v>427</v>
      </c>
      <c r="H324" s="180">
        <v>4700</v>
      </c>
      <c r="I324" s="181"/>
      <c r="L324" s="177"/>
      <c r="M324" s="182"/>
      <c r="N324" s="183"/>
      <c r="O324" s="183"/>
      <c r="P324" s="183"/>
      <c r="Q324" s="183"/>
      <c r="R324" s="183"/>
      <c r="S324" s="183"/>
      <c r="T324" s="184"/>
      <c r="AT324" s="178" t="s">
        <v>156</v>
      </c>
      <c r="AU324" s="178" t="s">
        <v>82</v>
      </c>
      <c r="AV324" s="13" t="s">
        <v>82</v>
      </c>
      <c r="AW324" s="13" t="s">
        <v>29</v>
      </c>
      <c r="AX324" s="13" t="s">
        <v>80</v>
      </c>
      <c r="AY324" s="178" t="s">
        <v>142</v>
      </c>
    </row>
    <row r="325" spans="1:65" s="2" customFormat="1" ht="21.75" customHeight="1">
      <c r="A325" s="33"/>
      <c r="B325" s="158"/>
      <c r="C325" s="159" t="s">
        <v>433</v>
      </c>
      <c r="D325" s="159" t="s">
        <v>145</v>
      </c>
      <c r="E325" s="160" t="s">
        <v>434</v>
      </c>
      <c r="F325" s="161" t="s">
        <v>435</v>
      </c>
      <c r="G325" s="162" t="s">
        <v>148</v>
      </c>
      <c r="H325" s="163">
        <v>4700</v>
      </c>
      <c r="I325" s="164"/>
      <c r="J325" s="165">
        <f>ROUND(I325*H325,2)</f>
        <v>0</v>
      </c>
      <c r="K325" s="161" t="s">
        <v>149</v>
      </c>
      <c r="L325" s="34"/>
      <c r="M325" s="166" t="s">
        <v>1</v>
      </c>
      <c r="N325" s="167" t="s">
        <v>37</v>
      </c>
      <c r="O325" s="59"/>
      <c r="P325" s="168">
        <f>O325*H325</f>
        <v>0</v>
      </c>
      <c r="Q325" s="168">
        <v>0</v>
      </c>
      <c r="R325" s="168">
        <f>Q325*H325</f>
        <v>0</v>
      </c>
      <c r="S325" s="168">
        <v>0</v>
      </c>
      <c r="T325" s="169">
        <f>S325*H325</f>
        <v>0</v>
      </c>
      <c r="U325" s="33"/>
      <c r="V325" s="33"/>
      <c r="W325" s="33"/>
      <c r="X325" s="33"/>
      <c r="Y325" s="33"/>
      <c r="Z325" s="33"/>
      <c r="AA325" s="33"/>
      <c r="AB325" s="33"/>
      <c r="AC325" s="33"/>
      <c r="AD325" s="33"/>
      <c r="AE325" s="33"/>
      <c r="AR325" s="170" t="s">
        <v>150</v>
      </c>
      <c r="AT325" s="170" t="s">
        <v>145</v>
      </c>
      <c r="AU325" s="170" t="s">
        <v>82</v>
      </c>
      <c r="AY325" s="18" t="s">
        <v>142</v>
      </c>
      <c r="BE325" s="171">
        <f>IF(N325="základní",J325,0)</f>
        <v>0</v>
      </c>
      <c r="BF325" s="171">
        <f>IF(N325="snížená",J325,0)</f>
        <v>0</v>
      </c>
      <c r="BG325" s="171">
        <f>IF(N325="zákl. přenesená",J325,0)</f>
        <v>0</v>
      </c>
      <c r="BH325" s="171">
        <f>IF(N325="sníž. přenesená",J325,0)</f>
        <v>0</v>
      </c>
      <c r="BI325" s="171">
        <f>IF(N325="nulová",J325,0)</f>
        <v>0</v>
      </c>
      <c r="BJ325" s="18" t="s">
        <v>80</v>
      </c>
      <c r="BK325" s="171">
        <f>ROUND(I325*H325,2)</f>
        <v>0</v>
      </c>
      <c r="BL325" s="18" t="s">
        <v>150</v>
      </c>
      <c r="BM325" s="170" t="s">
        <v>436</v>
      </c>
    </row>
    <row r="326" spans="1:65" s="2" customFormat="1" ht="29.25">
      <c r="A326" s="33"/>
      <c r="B326" s="34"/>
      <c r="C326" s="33"/>
      <c r="D326" s="172" t="s">
        <v>152</v>
      </c>
      <c r="E326" s="33"/>
      <c r="F326" s="173" t="s">
        <v>437</v>
      </c>
      <c r="G326" s="33"/>
      <c r="H326" s="33"/>
      <c r="I326" s="94"/>
      <c r="J326" s="33"/>
      <c r="K326" s="33"/>
      <c r="L326" s="34"/>
      <c r="M326" s="174"/>
      <c r="N326" s="175"/>
      <c r="O326" s="59"/>
      <c r="P326" s="59"/>
      <c r="Q326" s="59"/>
      <c r="R326" s="59"/>
      <c r="S326" s="59"/>
      <c r="T326" s="60"/>
      <c r="U326" s="33"/>
      <c r="V326" s="33"/>
      <c r="W326" s="33"/>
      <c r="X326" s="33"/>
      <c r="Y326" s="33"/>
      <c r="Z326" s="33"/>
      <c r="AA326" s="33"/>
      <c r="AB326" s="33"/>
      <c r="AC326" s="33"/>
      <c r="AD326" s="33"/>
      <c r="AE326" s="33"/>
      <c r="AT326" s="18" t="s">
        <v>152</v>
      </c>
      <c r="AU326" s="18" t="s">
        <v>82</v>
      </c>
    </row>
    <row r="327" spans="1:65" s="2" customFormat="1" ht="19.5">
      <c r="A327" s="33"/>
      <c r="B327" s="34"/>
      <c r="C327" s="33"/>
      <c r="D327" s="172" t="s">
        <v>154</v>
      </c>
      <c r="E327" s="33"/>
      <c r="F327" s="176" t="s">
        <v>438</v>
      </c>
      <c r="G327" s="33"/>
      <c r="H327" s="33"/>
      <c r="I327" s="94"/>
      <c r="J327" s="33"/>
      <c r="K327" s="33"/>
      <c r="L327" s="34"/>
      <c r="M327" s="174"/>
      <c r="N327" s="175"/>
      <c r="O327" s="59"/>
      <c r="P327" s="59"/>
      <c r="Q327" s="59"/>
      <c r="R327" s="59"/>
      <c r="S327" s="59"/>
      <c r="T327" s="60"/>
      <c r="U327" s="33"/>
      <c r="V327" s="33"/>
      <c r="W327" s="33"/>
      <c r="X327" s="33"/>
      <c r="Y327" s="33"/>
      <c r="Z327" s="33"/>
      <c r="AA327" s="33"/>
      <c r="AB327" s="33"/>
      <c r="AC327" s="33"/>
      <c r="AD327" s="33"/>
      <c r="AE327" s="33"/>
      <c r="AT327" s="18" t="s">
        <v>154</v>
      </c>
      <c r="AU327" s="18" t="s">
        <v>82</v>
      </c>
    </row>
    <row r="328" spans="1:65" s="13" customFormat="1" ht="11.25">
      <c r="B328" s="177"/>
      <c r="D328" s="172" t="s">
        <v>156</v>
      </c>
      <c r="E328" s="178" t="s">
        <v>1</v>
      </c>
      <c r="F328" s="179" t="s">
        <v>427</v>
      </c>
      <c r="H328" s="180">
        <v>4700</v>
      </c>
      <c r="I328" s="181"/>
      <c r="L328" s="177"/>
      <c r="M328" s="182"/>
      <c r="N328" s="183"/>
      <c r="O328" s="183"/>
      <c r="P328" s="183"/>
      <c r="Q328" s="183"/>
      <c r="R328" s="183"/>
      <c r="S328" s="183"/>
      <c r="T328" s="184"/>
      <c r="AT328" s="178" t="s">
        <v>156</v>
      </c>
      <c r="AU328" s="178" t="s">
        <v>82</v>
      </c>
      <c r="AV328" s="13" t="s">
        <v>82</v>
      </c>
      <c r="AW328" s="13" t="s">
        <v>29</v>
      </c>
      <c r="AX328" s="13" t="s">
        <v>80</v>
      </c>
      <c r="AY328" s="178" t="s">
        <v>142</v>
      </c>
    </row>
    <row r="329" spans="1:65" s="2" customFormat="1" ht="21.75" customHeight="1">
      <c r="A329" s="33"/>
      <c r="B329" s="158"/>
      <c r="C329" s="159" t="s">
        <v>439</v>
      </c>
      <c r="D329" s="159" t="s">
        <v>145</v>
      </c>
      <c r="E329" s="160" t="s">
        <v>440</v>
      </c>
      <c r="F329" s="161" t="s">
        <v>441</v>
      </c>
      <c r="G329" s="162" t="s">
        <v>148</v>
      </c>
      <c r="H329" s="163">
        <v>4700</v>
      </c>
      <c r="I329" s="164"/>
      <c r="J329" s="165">
        <f>ROUND(I329*H329,2)</f>
        <v>0</v>
      </c>
      <c r="K329" s="161" t="s">
        <v>149</v>
      </c>
      <c r="L329" s="34"/>
      <c r="M329" s="166" t="s">
        <v>1</v>
      </c>
      <c r="N329" s="167" t="s">
        <v>37</v>
      </c>
      <c r="O329" s="59"/>
      <c r="P329" s="168">
        <f>O329*H329</f>
        <v>0</v>
      </c>
      <c r="Q329" s="168">
        <v>0</v>
      </c>
      <c r="R329" s="168">
        <f>Q329*H329</f>
        <v>0</v>
      </c>
      <c r="S329" s="168">
        <v>0</v>
      </c>
      <c r="T329" s="169">
        <f>S329*H329</f>
        <v>0</v>
      </c>
      <c r="U329" s="33"/>
      <c r="V329" s="33"/>
      <c r="W329" s="33"/>
      <c r="X329" s="33"/>
      <c r="Y329" s="33"/>
      <c r="Z329" s="33"/>
      <c r="AA329" s="33"/>
      <c r="AB329" s="33"/>
      <c r="AC329" s="33"/>
      <c r="AD329" s="33"/>
      <c r="AE329" s="33"/>
      <c r="AR329" s="170" t="s">
        <v>150</v>
      </c>
      <c r="AT329" s="170" t="s">
        <v>145</v>
      </c>
      <c r="AU329" s="170" t="s">
        <v>82</v>
      </c>
      <c r="AY329" s="18" t="s">
        <v>142</v>
      </c>
      <c r="BE329" s="171">
        <f>IF(N329="základní",J329,0)</f>
        <v>0</v>
      </c>
      <c r="BF329" s="171">
        <f>IF(N329="snížená",J329,0)</f>
        <v>0</v>
      </c>
      <c r="BG329" s="171">
        <f>IF(N329="zákl. přenesená",J329,0)</f>
        <v>0</v>
      </c>
      <c r="BH329" s="171">
        <f>IF(N329="sníž. přenesená",J329,0)</f>
        <v>0</v>
      </c>
      <c r="BI329" s="171">
        <f>IF(N329="nulová",J329,0)</f>
        <v>0</v>
      </c>
      <c r="BJ329" s="18" t="s">
        <v>80</v>
      </c>
      <c r="BK329" s="171">
        <f>ROUND(I329*H329,2)</f>
        <v>0</v>
      </c>
      <c r="BL329" s="18" t="s">
        <v>150</v>
      </c>
      <c r="BM329" s="170" t="s">
        <v>442</v>
      </c>
    </row>
    <row r="330" spans="1:65" s="2" customFormat="1" ht="29.25">
      <c r="A330" s="33"/>
      <c r="B330" s="34"/>
      <c r="C330" s="33"/>
      <c r="D330" s="172" t="s">
        <v>152</v>
      </c>
      <c r="E330" s="33"/>
      <c r="F330" s="173" t="s">
        <v>443</v>
      </c>
      <c r="G330" s="33"/>
      <c r="H330" s="33"/>
      <c r="I330" s="94"/>
      <c r="J330" s="33"/>
      <c r="K330" s="33"/>
      <c r="L330" s="34"/>
      <c r="M330" s="174"/>
      <c r="N330" s="175"/>
      <c r="O330" s="59"/>
      <c r="P330" s="59"/>
      <c r="Q330" s="59"/>
      <c r="R330" s="59"/>
      <c r="S330" s="59"/>
      <c r="T330" s="60"/>
      <c r="U330" s="33"/>
      <c r="V330" s="33"/>
      <c r="W330" s="33"/>
      <c r="X330" s="33"/>
      <c r="Y330" s="33"/>
      <c r="Z330" s="33"/>
      <c r="AA330" s="33"/>
      <c r="AB330" s="33"/>
      <c r="AC330" s="33"/>
      <c r="AD330" s="33"/>
      <c r="AE330" s="33"/>
      <c r="AT330" s="18" t="s">
        <v>152</v>
      </c>
      <c r="AU330" s="18" t="s">
        <v>82</v>
      </c>
    </row>
    <row r="331" spans="1:65" s="2" customFormat="1" ht="19.5">
      <c r="A331" s="33"/>
      <c r="B331" s="34"/>
      <c r="C331" s="33"/>
      <c r="D331" s="172" t="s">
        <v>154</v>
      </c>
      <c r="E331" s="33"/>
      <c r="F331" s="176" t="s">
        <v>444</v>
      </c>
      <c r="G331" s="33"/>
      <c r="H331" s="33"/>
      <c r="I331" s="94"/>
      <c r="J331" s="33"/>
      <c r="K331" s="33"/>
      <c r="L331" s="34"/>
      <c r="M331" s="174"/>
      <c r="N331" s="175"/>
      <c r="O331" s="59"/>
      <c r="P331" s="59"/>
      <c r="Q331" s="59"/>
      <c r="R331" s="59"/>
      <c r="S331" s="59"/>
      <c r="T331" s="60"/>
      <c r="U331" s="33"/>
      <c r="V331" s="33"/>
      <c r="W331" s="33"/>
      <c r="X331" s="33"/>
      <c r="Y331" s="33"/>
      <c r="Z331" s="33"/>
      <c r="AA331" s="33"/>
      <c r="AB331" s="33"/>
      <c r="AC331" s="33"/>
      <c r="AD331" s="33"/>
      <c r="AE331" s="33"/>
      <c r="AT331" s="18" t="s">
        <v>154</v>
      </c>
      <c r="AU331" s="18" t="s">
        <v>82</v>
      </c>
    </row>
    <row r="332" spans="1:65" s="13" customFormat="1" ht="11.25">
      <c r="B332" s="177"/>
      <c r="D332" s="172" t="s">
        <v>156</v>
      </c>
      <c r="E332" s="178" t="s">
        <v>1</v>
      </c>
      <c r="F332" s="179" t="s">
        <v>427</v>
      </c>
      <c r="H332" s="180">
        <v>4700</v>
      </c>
      <c r="I332" s="181"/>
      <c r="L332" s="177"/>
      <c r="M332" s="182"/>
      <c r="N332" s="183"/>
      <c r="O332" s="183"/>
      <c r="P332" s="183"/>
      <c r="Q332" s="183"/>
      <c r="R332" s="183"/>
      <c r="S332" s="183"/>
      <c r="T332" s="184"/>
      <c r="AT332" s="178" t="s">
        <v>156</v>
      </c>
      <c r="AU332" s="178" t="s">
        <v>82</v>
      </c>
      <c r="AV332" s="13" t="s">
        <v>82</v>
      </c>
      <c r="AW332" s="13" t="s">
        <v>29</v>
      </c>
      <c r="AX332" s="13" t="s">
        <v>80</v>
      </c>
      <c r="AY332" s="178" t="s">
        <v>142</v>
      </c>
    </row>
    <row r="333" spans="1:65" s="2" customFormat="1" ht="21.75" customHeight="1">
      <c r="A333" s="33"/>
      <c r="B333" s="158"/>
      <c r="C333" s="159" t="s">
        <v>102</v>
      </c>
      <c r="D333" s="159" t="s">
        <v>145</v>
      </c>
      <c r="E333" s="160" t="s">
        <v>445</v>
      </c>
      <c r="F333" s="161" t="s">
        <v>446</v>
      </c>
      <c r="G333" s="162" t="s">
        <v>148</v>
      </c>
      <c r="H333" s="163">
        <v>1400</v>
      </c>
      <c r="I333" s="164"/>
      <c r="J333" s="165">
        <f>ROUND(I333*H333,2)</f>
        <v>0</v>
      </c>
      <c r="K333" s="161" t="s">
        <v>149</v>
      </c>
      <c r="L333" s="34"/>
      <c r="M333" s="166" t="s">
        <v>1</v>
      </c>
      <c r="N333" s="167" t="s">
        <v>37</v>
      </c>
      <c r="O333" s="59"/>
      <c r="P333" s="168">
        <f>O333*H333</f>
        <v>0</v>
      </c>
      <c r="Q333" s="168">
        <v>0.1837</v>
      </c>
      <c r="R333" s="168">
        <f>Q333*H333</f>
        <v>257.18</v>
      </c>
      <c r="S333" s="168">
        <v>0</v>
      </c>
      <c r="T333" s="169">
        <f>S333*H333</f>
        <v>0</v>
      </c>
      <c r="U333" s="33"/>
      <c r="V333" s="33"/>
      <c r="W333" s="33"/>
      <c r="X333" s="33"/>
      <c r="Y333" s="33"/>
      <c r="Z333" s="33"/>
      <c r="AA333" s="33"/>
      <c r="AB333" s="33"/>
      <c r="AC333" s="33"/>
      <c r="AD333" s="33"/>
      <c r="AE333" s="33"/>
      <c r="AR333" s="170" t="s">
        <v>150</v>
      </c>
      <c r="AT333" s="170" t="s">
        <v>145</v>
      </c>
      <c r="AU333" s="170" t="s">
        <v>82</v>
      </c>
      <c r="AY333" s="18" t="s">
        <v>142</v>
      </c>
      <c r="BE333" s="171">
        <f>IF(N333="základní",J333,0)</f>
        <v>0</v>
      </c>
      <c r="BF333" s="171">
        <f>IF(N333="snížená",J333,0)</f>
        <v>0</v>
      </c>
      <c r="BG333" s="171">
        <f>IF(N333="zákl. přenesená",J333,0)</f>
        <v>0</v>
      </c>
      <c r="BH333" s="171">
        <f>IF(N333="sníž. přenesená",J333,0)</f>
        <v>0</v>
      </c>
      <c r="BI333" s="171">
        <f>IF(N333="nulová",J333,0)</f>
        <v>0</v>
      </c>
      <c r="BJ333" s="18" t="s">
        <v>80</v>
      </c>
      <c r="BK333" s="171">
        <f>ROUND(I333*H333,2)</f>
        <v>0</v>
      </c>
      <c r="BL333" s="18" t="s">
        <v>150</v>
      </c>
      <c r="BM333" s="170" t="s">
        <v>447</v>
      </c>
    </row>
    <row r="334" spans="1:65" s="2" customFormat="1" ht="39">
      <c r="A334" s="33"/>
      <c r="B334" s="34"/>
      <c r="C334" s="33"/>
      <c r="D334" s="172" t="s">
        <v>152</v>
      </c>
      <c r="E334" s="33"/>
      <c r="F334" s="173" t="s">
        <v>448</v>
      </c>
      <c r="G334" s="33"/>
      <c r="H334" s="33"/>
      <c r="I334" s="94"/>
      <c r="J334" s="33"/>
      <c r="K334" s="33"/>
      <c r="L334" s="34"/>
      <c r="M334" s="174"/>
      <c r="N334" s="175"/>
      <c r="O334" s="59"/>
      <c r="P334" s="59"/>
      <c r="Q334" s="59"/>
      <c r="R334" s="59"/>
      <c r="S334" s="59"/>
      <c r="T334" s="60"/>
      <c r="U334" s="33"/>
      <c r="V334" s="33"/>
      <c r="W334" s="33"/>
      <c r="X334" s="33"/>
      <c r="Y334" s="33"/>
      <c r="Z334" s="33"/>
      <c r="AA334" s="33"/>
      <c r="AB334" s="33"/>
      <c r="AC334" s="33"/>
      <c r="AD334" s="33"/>
      <c r="AE334" s="33"/>
      <c r="AT334" s="18" t="s">
        <v>152</v>
      </c>
      <c r="AU334" s="18" t="s">
        <v>82</v>
      </c>
    </row>
    <row r="335" spans="1:65" s="2" customFormat="1" ht="156">
      <c r="A335" s="33"/>
      <c r="B335" s="34"/>
      <c r="C335" s="33"/>
      <c r="D335" s="172" t="s">
        <v>154</v>
      </c>
      <c r="E335" s="33"/>
      <c r="F335" s="176" t="s">
        <v>449</v>
      </c>
      <c r="G335" s="33"/>
      <c r="H335" s="33"/>
      <c r="I335" s="94"/>
      <c r="J335" s="33"/>
      <c r="K335" s="33"/>
      <c r="L335" s="34"/>
      <c r="M335" s="174"/>
      <c r="N335" s="175"/>
      <c r="O335" s="59"/>
      <c r="P335" s="59"/>
      <c r="Q335" s="59"/>
      <c r="R335" s="59"/>
      <c r="S335" s="59"/>
      <c r="T335" s="60"/>
      <c r="U335" s="33"/>
      <c r="V335" s="33"/>
      <c r="W335" s="33"/>
      <c r="X335" s="33"/>
      <c r="Y335" s="33"/>
      <c r="Z335" s="33"/>
      <c r="AA335" s="33"/>
      <c r="AB335" s="33"/>
      <c r="AC335" s="33"/>
      <c r="AD335" s="33"/>
      <c r="AE335" s="33"/>
      <c r="AT335" s="18" t="s">
        <v>154</v>
      </c>
      <c r="AU335" s="18" t="s">
        <v>82</v>
      </c>
    </row>
    <row r="336" spans="1:65" s="15" customFormat="1" ht="11.25">
      <c r="B336" s="193"/>
      <c r="D336" s="172" t="s">
        <v>156</v>
      </c>
      <c r="E336" s="194" t="s">
        <v>1</v>
      </c>
      <c r="F336" s="195" t="s">
        <v>450</v>
      </c>
      <c r="H336" s="194" t="s">
        <v>1</v>
      </c>
      <c r="I336" s="196"/>
      <c r="L336" s="193"/>
      <c r="M336" s="197"/>
      <c r="N336" s="198"/>
      <c r="O336" s="198"/>
      <c r="P336" s="198"/>
      <c r="Q336" s="198"/>
      <c r="R336" s="198"/>
      <c r="S336" s="198"/>
      <c r="T336" s="199"/>
      <c r="AT336" s="194" t="s">
        <v>156</v>
      </c>
      <c r="AU336" s="194" t="s">
        <v>82</v>
      </c>
      <c r="AV336" s="15" t="s">
        <v>80</v>
      </c>
      <c r="AW336" s="15" t="s">
        <v>29</v>
      </c>
      <c r="AX336" s="15" t="s">
        <v>72</v>
      </c>
      <c r="AY336" s="194" t="s">
        <v>142</v>
      </c>
    </row>
    <row r="337" spans="1:65" s="13" customFormat="1" ht="22.5">
      <c r="B337" s="177"/>
      <c r="D337" s="172" t="s">
        <v>156</v>
      </c>
      <c r="E337" s="178" t="s">
        <v>1</v>
      </c>
      <c r="F337" s="179" t="s">
        <v>451</v>
      </c>
      <c r="H337" s="180">
        <v>1400</v>
      </c>
      <c r="I337" s="181"/>
      <c r="L337" s="177"/>
      <c r="M337" s="182"/>
      <c r="N337" s="183"/>
      <c r="O337" s="183"/>
      <c r="P337" s="183"/>
      <c r="Q337" s="183"/>
      <c r="R337" s="183"/>
      <c r="S337" s="183"/>
      <c r="T337" s="184"/>
      <c r="AT337" s="178" t="s">
        <v>156</v>
      </c>
      <c r="AU337" s="178" t="s">
        <v>82</v>
      </c>
      <c r="AV337" s="13" t="s">
        <v>82</v>
      </c>
      <c r="AW337" s="13" t="s">
        <v>29</v>
      </c>
      <c r="AX337" s="13" t="s">
        <v>72</v>
      </c>
      <c r="AY337" s="178" t="s">
        <v>142</v>
      </c>
    </row>
    <row r="338" spans="1:65" s="14" customFormat="1" ht="11.25">
      <c r="B338" s="185"/>
      <c r="D338" s="172" t="s">
        <v>156</v>
      </c>
      <c r="E338" s="186" t="s">
        <v>1</v>
      </c>
      <c r="F338" s="187" t="s">
        <v>158</v>
      </c>
      <c r="H338" s="188">
        <v>1400</v>
      </c>
      <c r="I338" s="189"/>
      <c r="L338" s="185"/>
      <c r="M338" s="190"/>
      <c r="N338" s="191"/>
      <c r="O338" s="191"/>
      <c r="P338" s="191"/>
      <c r="Q338" s="191"/>
      <c r="R338" s="191"/>
      <c r="S338" s="191"/>
      <c r="T338" s="192"/>
      <c r="AT338" s="186" t="s">
        <v>156</v>
      </c>
      <c r="AU338" s="186" t="s">
        <v>82</v>
      </c>
      <c r="AV338" s="14" t="s">
        <v>150</v>
      </c>
      <c r="AW338" s="14" t="s">
        <v>29</v>
      </c>
      <c r="AX338" s="14" t="s">
        <v>80</v>
      </c>
      <c r="AY338" s="186" t="s">
        <v>142</v>
      </c>
    </row>
    <row r="339" spans="1:65" s="15" customFormat="1" ht="22.5">
      <c r="B339" s="193"/>
      <c r="D339" s="172" t="s">
        <v>156</v>
      </c>
      <c r="E339" s="194" t="s">
        <v>1</v>
      </c>
      <c r="F339" s="195" t="s">
        <v>452</v>
      </c>
      <c r="H339" s="194" t="s">
        <v>1</v>
      </c>
      <c r="I339" s="196"/>
      <c r="L339" s="193"/>
      <c r="M339" s="197"/>
      <c r="N339" s="198"/>
      <c r="O339" s="198"/>
      <c r="P339" s="198"/>
      <c r="Q339" s="198"/>
      <c r="R339" s="198"/>
      <c r="S339" s="198"/>
      <c r="T339" s="199"/>
      <c r="AT339" s="194" t="s">
        <v>156</v>
      </c>
      <c r="AU339" s="194" t="s">
        <v>82</v>
      </c>
      <c r="AV339" s="15" t="s">
        <v>80</v>
      </c>
      <c r="AW339" s="15" t="s">
        <v>29</v>
      </c>
      <c r="AX339" s="15" t="s">
        <v>72</v>
      </c>
      <c r="AY339" s="194" t="s">
        <v>142</v>
      </c>
    </row>
    <row r="340" spans="1:65" s="2" customFormat="1" ht="21.75" customHeight="1">
      <c r="A340" s="33"/>
      <c r="B340" s="158"/>
      <c r="C340" s="159" t="s">
        <v>453</v>
      </c>
      <c r="D340" s="159" t="s">
        <v>145</v>
      </c>
      <c r="E340" s="160" t="s">
        <v>454</v>
      </c>
      <c r="F340" s="161" t="s">
        <v>455</v>
      </c>
      <c r="G340" s="162" t="s">
        <v>148</v>
      </c>
      <c r="H340" s="163">
        <v>350</v>
      </c>
      <c r="I340" s="164"/>
      <c r="J340" s="165">
        <f>ROUND(I340*H340,2)</f>
        <v>0</v>
      </c>
      <c r="K340" s="161" t="s">
        <v>149</v>
      </c>
      <c r="L340" s="34"/>
      <c r="M340" s="166" t="s">
        <v>1</v>
      </c>
      <c r="N340" s="167" t="s">
        <v>37</v>
      </c>
      <c r="O340" s="59"/>
      <c r="P340" s="168">
        <f>O340*H340</f>
        <v>0</v>
      </c>
      <c r="Q340" s="168">
        <v>0.16703000000000001</v>
      </c>
      <c r="R340" s="168">
        <f>Q340*H340</f>
        <v>58.460500000000003</v>
      </c>
      <c r="S340" s="168">
        <v>0</v>
      </c>
      <c r="T340" s="169">
        <f>S340*H340</f>
        <v>0</v>
      </c>
      <c r="U340" s="33"/>
      <c r="V340" s="33"/>
      <c r="W340" s="33"/>
      <c r="X340" s="33"/>
      <c r="Y340" s="33"/>
      <c r="Z340" s="33"/>
      <c r="AA340" s="33"/>
      <c r="AB340" s="33"/>
      <c r="AC340" s="33"/>
      <c r="AD340" s="33"/>
      <c r="AE340" s="33"/>
      <c r="AR340" s="170" t="s">
        <v>150</v>
      </c>
      <c r="AT340" s="170" t="s">
        <v>145</v>
      </c>
      <c r="AU340" s="170" t="s">
        <v>82</v>
      </c>
      <c r="AY340" s="18" t="s">
        <v>142</v>
      </c>
      <c r="BE340" s="171">
        <f>IF(N340="základní",J340,0)</f>
        <v>0</v>
      </c>
      <c r="BF340" s="171">
        <f>IF(N340="snížená",J340,0)</f>
        <v>0</v>
      </c>
      <c r="BG340" s="171">
        <f>IF(N340="zákl. přenesená",J340,0)</f>
        <v>0</v>
      </c>
      <c r="BH340" s="171">
        <f>IF(N340="sníž. přenesená",J340,0)</f>
        <v>0</v>
      </c>
      <c r="BI340" s="171">
        <f>IF(N340="nulová",J340,0)</f>
        <v>0</v>
      </c>
      <c r="BJ340" s="18" t="s">
        <v>80</v>
      </c>
      <c r="BK340" s="171">
        <f>ROUND(I340*H340,2)</f>
        <v>0</v>
      </c>
      <c r="BL340" s="18" t="s">
        <v>150</v>
      </c>
      <c r="BM340" s="170" t="s">
        <v>456</v>
      </c>
    </row>
    <row r="341" spans="1:65" s="2" customFormat="1" ht="39">
      <c r="A341" s="33"/>
      <c r="B341" s="34"/>
      <c r="C341" s="33"/>
      <c r="D341" s="172" t="s">
        <v>152</v>
      </c>
      <c r="E341" s="33"/>
      <c r="F341" s="173" t="s">
        <v>457</v>
      </c>
      <c r="G341" s="33"/>
      <c r="H341" s="33"/>
      <c r="I341" s="94"/>
      <c r="J341" s="33"/>
      <c r="K341" s="33"/>
      <c r="L341" s="34"/>
      <c r="M341" s="174"/>
      <c r="N341" s="175"/>
      <c r="O341" s="59"/>
      <c r="P341" s="59"/>
      <c r="Q341" s="59"/>
      <c r="R341" s="59"/>
      <c r="S341" s="59"/>
      <c r="T341" s="60"/>
      <c r="U341" s="33"/>
      <c r="V341" s="33"/>
      <c r="W341" s="33"/>
      <c r="X341" s="33"/>
      <c r="Y341" s="33"/>
      <c r="Z341" s="33"/>
      <c r="AA341" s="33"/>
      <c r="AB341" s="33"/>
      <c r="AC341" s="33"/>
      <c r="AD341" s="33"/>
      <c r="AE341" s="33"/>
      <c r="AT341" s="18" t="s">
        <v>152</v>
      </c>
      <c r="AU341" s="18" t="s">
        <v>82</v>
      </c>
    </row>
    <row r="342" spans="1:65" s="2" customFormat="1" ht="68.25">
      <c r="A342" s="33"/>
      <c r="B342" s="34"/>
      <c r="C342" s="33"/>
      <c r="D342" s="172" t="s">
        <v>154</v>
      </c>
      <c r="E342" s="33"/>
      <c r="F342" s="176" t="s">
        <v>458</v>
      </c>
      <c r="G342" s="33"/>
      <c r="H342" s="33"/>
      <c r="I342" s="94"/>
      <c r="J342" s="33"/>
      <c r="K342" s="33"/>
      <c r="L342" s="34"/>
      <c r="M342" s="174"/>
      <c r="N342" s="175"/>
      <c r="O342" s="59"/>
      <c r="P342" s="59"/>
      <c r="Q342" s="59"/>
      <c r="R342" s="59"/>
      <c r="S342" s="59"/>
      <c r="T342" s="60"/>
      <c r="U342" s="33"/>
      <c r="V342" s="33"/>
      <c r="W342" s="33"/>
      <c r="X342" s="33"/>
      <c r="Y342" s="33"/>
      <c r="Z342" s="33"/>
      <c r="AA342" s="33"/>
      <c r="AB342" s="33"/>
      <c r="AC342" s="33"/>
      <c r="AD342" s="33"/>
      <c r="AE342" s="33"/>
      <c r="AT342" s="18" t="s">
        <v>154</v>
      </c>
      <c r="AU342" s="18" t="s">
        <v>82</v>
      </c>
    </row>
    <row r="343" spans="1:65" s="15" customFormat="1" ht="11.25">
      <c r="B343" s="193"/>
      <c r="D343" s="172" t="s">
        <v>156</v>
      </c>
      <c r="E343" s="194" t="s">
        <v>1</v>
      </c>
      <c r="F343" s="195" t="s">
        <v>459</v>
      </c>
      <c r="H343" s="194" t="s">
        <v>1</v>
      </c>
      <c r="I343" s="196"/>
      <c r="L343" s="193"/>
      <c r="M343" s="197"/>
      <c r="N343" s="198"/>
      <c r="O343" s="198"/>
      <c r="P343" s="198"/>
      <c r="Q343" s="198"/>
      <c r="R343" s="198"/>
      <c r="S343" s="198"/>
      <c r="T343" s="199"/>
      <c r="AT343" s="194" t="s">
        <v>156</v>
      </c>
      <c r="AU343" s="194" t="s">
        <v>82</v>
      </c>
      <c r="AV343" s="15" t="s">
        <v>80</v>
      </c>
      <c r="AW343" s="15" t="s">
        <v>29</v>
      </c>
      <c r="AX343" s="15" t="s">
        <v>72</v>
      </c>
      <c r="AY343" s="194" t="s">
        <v>142</v>
      </c>
    </row>
    <row r="344" spans="1:65" s="13" customFormat="1" ht="11.25">
      <c r="B344" s="177"/>
      <c r="D344" s="172" t="s">
        <v>156</v>
      </c>
      <c r="E344" s="178" t="s">
        <v>1</v>
      </c>
      <c r="F344" s="179" t="s">
        <v>460</v>
      </c>
      <c r="H344" s="180">
        <v>90</v>
      </c>
      <c r="I344" s="181"/>
      <c r="L344" s="177"/>
      <c r="M344" s="182"/>
      <c r="N344" s="183"/>
      <c r="O344" s="183"/>
      <c r="P344" s="183"/>
      <c r="Q344" s="183"/>
      <c r="R344" s="183"/>
      <c r="S344" s="183"/>
      <c r="T344" s="184"/>
      <c r="AT344" s="178" t="s">
        <v>156</v>
      </c>
      <c r="AU344" s="178" t="s">
        <v>82</v>
      </c>
      <c r="AV344" s="13" t="s">
        <v>82</v>
      </c>
      <c r="AW344" s="13" t="s">
        <v>29</v>
      </c>
      <c r="AX344" s="13" t="s">
        <v>72</v>
      </c>
      <c r="AY344" s="178" t="s">
        <v>142</v>
      </c>
    </row>
    <row r="345" spans="1:65" s="13" customFormat="1" ht="11.25">
      <c r="B345" s="177"/>
      <c r="D345" s="172" t="s">
        <v>156</v>
      </c>
      <c r="E345" s="178" t="s">
        <v>1</v>
      </c>
      <c r="F345" s="179" t="s">
        <v>461</v>
      </c>
      <c r="H345" s="180">
        <v>70</v>
      </c>
      <c r="I345" s="181"/>
      <c r="L345" s="177"/>
      <c r="M345" s="182"/>
      <c r="N345" s="183"/>
      <c r="O345" s="183"/>
      <c r="P345" s="183"/>
      <c r="Q345" s="183"/>
      <c r="R345" s="183"/>
      <c r="S345" s="183"/>
      <c r="T345" s="184"/>
      <c r="AT345" s="178" t="s">
        <v>156</v>
      </c>
      <c r="AU345" s="178" t="s">
        <v>82</v>
      </c>
      <c r="AV345" s="13" t="s">
        <v>82</v>
      </c>
      <c r="AW345" s="13" t="s">
        <v>29</v>
      </c>
      <c r="AX345" s="13" t="s">
        <v>72</v>
      </c>
      <c r="AY345" s="178" t="s">
        <v>142</v>
      </c>
    </row>
    <row r="346" spans="1:65" s="13" customFormat="1" ht="11.25">
      <c r="B346" s="177"/>
      <c r="D346" s="172" t="s">
        <v>156</v>
      </c>
      <c r="E346" s="178" t="s">
        <v>1</v>
      </c>
      <c r="F346" s="179" t="s">
        <v>462</v>
      </c>
      <c r="H346" s="180">
        <v>190</v>
      </c>
      <c r="I346" s="181"/>
      <c r="L346" s="177"/>
      <c r="M346" s="182"/>
      <c r="N346" s="183"/>
      <c r="O346" s="183"/>
      <c r="P346" s="183"/>
      <c r="Q346" s="183"/>
      <c r="R346" s="183"/>
      <c r="S346" s="183"/>
      <c r="T346" s="184"/>
      <c r="AT346" s="178" t="s">
        <v>156</v>
      </c>
      <c r="AU346" s="178" t="s">
        <v>82</v>
      </c>
      <c r="AV346" s="13" t="s">
        <v>82</v>
      </c>
      <c r="AW346" s="13" t="s">
        <v>29</v>
      </c>
      <c r="AX346" s="13" t="s">
        <v>72</v>
      </c>
      <c r="AY346" s="178" t="s">
        <v>142</v>
      </c>
    </row>
    <row r="347" spans="1:65" s="14" customFormat="1" ht="11.25">
      <c r="B347" s="185"/>
      <c r="D347" s="172" t="s">
        <v>156</v>
      </c>
      <c r="E347" s="186" t="s">
        <v>85</v>
      </c>
      <c r="F347" s="187" t="s">
        <v>158</v>
      </c>
      <c r="H347" s="188">
        <v>350</v>
      </c>
      <c r="I347" s="189"/>
      <c r="L347" s="185"/>
      <c r="M347" s="190"/>
      <c r="N347" s="191"/>
      <c r="O347" s="191"/>
      <c r="P347" s="191"/>
      <c r="Q347" s="191"/>
      <c r="R347" s="191"/>
      <c r="S347" s="191"/>
      <c r="T347" s="192"/>
      <c r="AT347" s="186" t="s">
        <v>156</v>
      </c>
      <c r="AU347" s="186" t="s">
        <v>82</v>
      </c>
      <c r="AV347" s="14" t="s">
        <v>150</v>
      </c>
      <c r="AW347" s="14" t="s">
        <v>29</v>
      </c>
      <c r="AX347" s="14" t="s">
        <v>80</v>
      </c>
      <c r="AY347" s="186" t="s">
        <v>142</v>
      </c>
    </row>
    <row r="348" spans="1:65" s="15" customFormat="1" ht="22.5">
      <c r="B348" s="193"/>
      <c r="D348" s="172" t="s">
        <v>156</v>
      </c>
      <c r="E348" s="194" t="s">
        <v>1</v>
      </c>
      <c r="F348" s="195" t="s">
        <v>452</v>
      </c>
      <c r="H348" s="194" t="s">
        <v>1</v>
      </c>
      <c r="I348" s="196"/>
      <c r="L348" s="193"/>
      <c r="M348" s="197"/>
      <c r="N348" s="198"/>
      <c r="O348" s="198"/>
      <c r="P348" s="198"/>
      <c r="Q348" s="198"/>
      <c r="R348" s="198"/>
      <c r="S348" s="198"/>
      <c r="T348" s="199"/>
      <c r="AT348" s="194" t="s">
        <v>156</v>
      </c>
      <c r="AU348" s="194" t="s">
        <v>82</v>
      </c>
      <c r="AV348" s="15" t="s">
        <v>80</v>
      </c>
      <c r="AW348" s="15" t="s">
        <v>29</v>
      </c>
      <c r="AX348" s="15" t="s">
        <v>72</v>
      </c>
      <c r="AY348" s="194" t="s">
        <v>142</v>
      </c>
    </row>
    <row r="349" spans="1:65" s="2" customFormat="1" ht="16.5" customHeight="1">
      <c r="A349" s="33"/>
      <c r="B349" s="158"/>
      <c r="C349" s="200" t="s">
        <v>463</v>
      </c>
      <c r="D349" s="200" t="s">
        <v>226</v>
      </c>
      <c r="E349" s="201" t="s">
        <v>464</v>
      </c>
      <c r="F349" s="202" t="s">
        <v>465</v>
      </c>
      <c r="G349" s="203" t="s">
        <v>148</v>
      </c>
      <c r="H349" s="204">
        <v>367.5</v>
      </c>
      <c r="I349" s="205"/>
      <c r="J349" s="206">
        <f>ROUND(I349*H349,2)</f>
        <v>0</v>
      </c>
      <c r="K349" s="202" t="s">
        <v>149</v>
      </c>
      <c r="L349" s="207"/>
      <c r="M349" s="208" t="s">
        <v>1</v>
      </c>
      <c r="N349" s="209" t="s">
        <v>37</v>
      </c>
      <c r="O349" s="59"/>
      <c r="P349" s="168">
        <f>O349*H349</f>
        <v>0</v>
      </c>
      <c r="Q349" s="168">
        <v>0.11799999999999999</v>
      </c>
      <c r="R349" s="168">
        <f>Q349*H349</f>
        <v>43.364999999999995</v>
      </c>
      <c r="S349" s="168">
        <v>0</v>
      </c>
      <c r="T349" s="169">
        <f>S349*H349</f>
        <v>0</v>
      </c>
      <c r="U349" s="33"/>
      <c r="V349" s="33"/>
      <c r="W349" s="33"/>
      <c r="X349" s="33"/>
      <c r="Y349" s="33"/>
      <c r="Z349" s="33"/>
      <c r="AA349" s="33"/>
      <c r="AB349" s="33"/>
      <c r="AC349" s="33"/>
      <c r="AD349" s="33"/>
      <c r="AE349" s="33"/>
      <c r="AR349" s="170" t="s">
        <v>230</v>
      </c>
      <c r="AT349" s="170" t="s">
        <v>226</v>
      </c>
      <c r="AU349" s="170" t="s">
        <v>82</v>
      </c>
      <c r="AY349" s="18" t="s">
        <v>142</v>
      </c>
      <c r="BE349" s="171">
        <f>IF(N349="základní",J349,0)</f>
        <v>0</v>
      </c>
      <c r="BF349" s="171">
        <f>IF(N349="snížená",J349,0)</f>
        <v>0</v>
      </c>
      <c r="BG349" s="171">
        <f>IF(N349="zákl. přenesená",J349,0)</f>
        <v>0</v>
      </c>
      <c r="BH349" s="171">
        <f>IF(N349="sníž. přenesená",J349,0)</f>
        <v>0</v>
      </c>
      <c r="BI349" s="171">
        <f>IF(N349="nulová",J349,0)</f>
        <v>0</v>
      </c>
      <c r="BJ349" s="18" t="s">
        <v>80</v>
      </c>
      <c r="BK349" s="171">
        <f>ROUND(I349*H349,2)</f>
        <v>0</v>
      </c>
      <c r="BL349" s="18" t="s">
        <v>150</v>
      </c>
      <c r="BM349" s="170" t="s">
        <v>466</v>
      </c>
    </row>
    <row r="350" spans="1:65" s="2" customFormat="1" ht="11.25">
      <c r="A350" s="33"/>
      <c r="B350" s="34"/>
      <c r="C350" s="33"/>
      <c r="D350" s="172" t="s">
        <v>152</v>
      </c>
      <c r="E350" s="33"/>
      <c r="F350" s="173" t="s">
        <v>465</v>
      </c>
      <c r="G350" s="33"/>
      <c r="H350" s="33"/>
      <c r="I350" s="94"/>
      <c r="J350" s="33"/>
      <c r="K350" s="33"/>
      <c r="L350" s="34"/>
      <c r="M350" s="174"/>
      <c r="N350" s="175"/>
      <c r="O350" s="59"/>
      <c r="P350" s="59"/>
      <c r="Q350" s="59"/>
      <c r="R350" s="59"/>
      <c r="S350" s="59"/>
      <c r="T350" s="60"/>
      <c r="U350" s="33"/>
      <c r="V350" s="33"/>
      <c r="W350" s="33"/>
      <c r="X350" s="33"/>
      <c r="Y350" s="33"/>
      <c r="Z350" s="33"/>
      <c r="AA350" s="33"/>
      <c r="AB350" s="33"/>
      <c r="AC350" s="33"/>
      <c r="AD350" s="33"/>
      <c r="AE350" s="33"/>
      <c r="AT350" s="18" t="s">
        <v>152</v>
      </c>
      <c r="AU350" s="18" t="s">
        <v>82</v>
      </c>
    </row>
    <row r="351" spans="1:65" s="13" customFormat="1" ht="11.25">
      <c r="B351" s="177"/>
      <c r="D351" s="172" t="s">
        <v>156</v>
      </c>
      <c r="E351" s="178" t="s">
        <v>1</v>
      </c>
      <c r="F351" s="179" t="s">
        <v>467</v>
      </c>
      <c r="H351" s="180">
        <v>350</v>
      </c>
      <c r="I351" s="181"/>
      <c r="L351" s="177"/>
      <c r="M351" s="182"/>
      <c r="N351" s="183"/>
      <c r="O351" s="183"/>
      <c r="P351" s="183"/>
      <c r="Q351" s="183"/>
      <c r="R351" s="183"/>
      <c r="S351" s="183"/>
      <c r="T351" s="184"/>
      <c r="AT351" s="178" t="s">
        <v>156</v>
      </c>
      <c r="AU351" s="178" t="s">
        <v>82</v>
      </c>
      <c r="AV351" s="13" t="s">
        <v>82</v>
      </c>
      <c r="AW351" s="13" t="s">
        <v>29</v>
      </c>
      <c r="AX351" s="13" t="s">
        <v>72</v>
      </c>
      <c r="AY351" s="178" t="s">
        <v>142</v>
      </c>
    </row>
    <row r="352" spans="1:65" s="13" customFormat="1" ht="11.25">
      <c r="B352" s="177"/>
      <c r="D352" s="172" t="s">
        <v>156</v>
      </c>
      <c r="E352" s="178" t="s">
        <v>1</v>
      </c>
      <c r="F352" s="179" t="s">
        <v>468</v>
      </c>
      <c r="H352" s="180">
        <v>367.5</v>
      </c>
      <c r="I352" s="181"/>
      <c r="L352" s="177"/>
      <c r="M352" s="182"/>
      <c r="N352" s="183"/>
      <c r="O352" s="183"/>
      <c r="P352" s="183"/>
      <c r="Q352" s="183"/>
      <c r="R352" s="183"/>
      <c r="S352" s="183"/>
      <c r="T352" s="184"/>
      <c r="AT352" s="178" t="s">
        <v>156</v>
      </c>
      <c r="AU352" s="178" t="s">
        <v>82</v>
      </c>
      <c r="AV352" s="13" t="s">
        <v>82</v>
      </c>
      <c r="AW352" s="13" t="s">
        <v>29</v>
      </c>
      <c r="AX352" s="13" t="s">
        <v>80</v>
      </c>
      <c r="AY352" s="178" t="s">
        <v>142</v>
      </c>
    </row>
    <row r="353" spans="1:65" s="15" customFormat="1" ht="22.5">
      <c r="B353" s="193"/>
      <c r="D353" s="172" t="s">
        <v>156</v>
      </c>
      <c r="E353" s="194" t="s">
        <v>1</v>
      </c>
      <c r="F353" s="195" t="s">
        <v>452</v>
      </c>
      <c r="H353" s="194" t="s">
        <v>1</v>
      </c>
      <c r="I353" s="196"/>
      <c r="L353" s="193"/>
      <c r="M353" s="197"/>
      <c r="N353" s="198"/>
      <c r="O353" s="198"/>
      <c r="P353" s="198"/>
      <c r="Q353" s="198"/>
      <c r="R353" s="198"/>
      <c r="S353" s="198"/>
      <c r="T353" s="199"/>
      <c r="AT353" s="194" t="s">
        <v>156</v>
      </c>
      <c r="AU353" s="194" t="s">
        <v>82</v>
      </c>
      <c r="AV353" s="15" t="s">
        <v>80</v>
      </c>
      <c r="AW353" s="15" t="s">
        <v>29</v>
      </c>
      <c r="AX353" s="15" t="s">
        <v>72</v>
      </c>
      <c r="AY353" s="194" t="s">
        <v>142</v>
      </c>
    </row>
    <row r="354" spans="1:65" s="2" customFormat="1" ht="21.75" customHeight="1">
      <c r="A354" s="33"/>
      <c r="B354" s="158"/>
      <c r="C354" s="159" t="s">
        <v>469</v>
      </c>
      <c r="D354" s="159" t="s">
        <v>145</v>
      </c>
      <c r="E354" s="160" t="s">
        <v>470</v>
      </c>
      <c r="F354" s="161" t="s">
        <v>471</v>
      </c>
      <c r="G354" s="162" t="s">
        <v>148</v>
      </c>
      <c r="H354" s="163">
        <v>3064</v>
      </c>
      <c r="I354" s="164"/>
      <c r="J354" s="165">
        <f>ROUND(I354*H354,2)</f>
        <v>0</v>
      </c>
      <c r="K354" s="161" t="s">
        <v>149</v>
      </c>
      <c r="L354" s="34"/>
      <c r="M354" s="166" t="s">
        <v>1</v>
      </c>
      <c r="N354" s="167" t="s">
        <v>37</v>
      </c>
      <c r="O354" s="59"/>
      <c r="P354" s="168">
        <f>O354*H354</f>
        <v>0</v>
      </c>
      <c r="Q354" s="168">
        <v>0.10100000000000001</v>
      </c>
      <c r="R354" s="168">
        <f>Q354*H354</f>
        <v>309.464</v>
      </c>
      <c r="S354" s="168">
        <v>0</v>
      </c>
      <c r="T354" s="169">
        <f>S354*H354</f>
        <v>0</v>
      </c>
      <c r="U354" s="33"/>
      <c r="V354" s="33"/>
      <c r="W354" s="33"/>
      <c r="X354" s="33"/>
      <c r="Y354" s="33"/>
      <c r="Z354" s="33"/>
      <c r="AA354" s="33"/>
      <c r="AB354" s="33"/>
      <c r="AC354" s="33"/>
      <c r="AD354" s="33"/>
      <c r="AE354" s="33"/>
      <c r="AR354" s="170" t="s">
        <v>150</v>
      </c>
      <c r="AT354" s="170" t="s">
        <v>145</v>
      </c>
      <c r="AU354" s="170" t="s">
        <v>82</v>
      </c>
      <c r="AY354" s="18" t="s">
        <v>142</v>
      </c>
      <c r="BE354" s="171">
        <f>IF(N354="základní",J354,0)</f>
        <v>0</v>
      </c>
      <c r="BF354" s="171">
        <f>IF(N354="snížená",J354,0)</f>
        <v>0</v>
      </c>
      <c r="BG354" s="171">
        <f>IF(N354="zákl. přenesená",J354,0)</f>
        <v>0</v>
      </c>
      <c r="BH354" s="171">
        <f>IF(N354="sníž. přenesená",J354,0)</f>
        <v>0</v>
      </c>
      <c r="BI354" s="171">
        <f>IF(N354="nulová",J354,0)</f>
        <v>0</v>
      </c>
      <c r="BJ354" s="18" t="s">
        <v>80</v>
      </c>
      <c r="BK354" s="171">
        <f>ROUND(I354*H354,2)</f>
        <v>0</v>
      </c>
      <c r="BL354" s="18" t="s">
        <v>150</v>
      </c>
      <c r="BM354" s="170" t="s">
        <v>472</v>
      </c>
    </row>
    <row r="355" spans="1:65" s="2" customFormat="1" ht="48.75">
      <c r="A355" s="33"/>
      <c r="B355" s="34"/>
      <c r="C355" s="33"/>
      <c r="D355" s="172" t="s">
        <v>152</v>
      </c>
      <c r="E355" s="33"/>
      <c r="F355" s="173" t="s">
        <v>473</v>
      </c>
      <c r="G355" s="33"/>
      <c r="H355" s="33"/>
      <c r="I355" s="94"/>
      <c r="J355" s="33"/>
      <c r="K355" s="33"/>
      <c r="L355" s="34"/>
      <c r="M355" s="174"/>
      <c r="N355" s="175"/>
      <c r="O355" s="59"/>
      <c r="P355" s="59"/>
      <c r="Q355" s="59"/>
      <c r="R355" s="59"/>
      <c r="S355" s="59"/>
      <c r="T355" s="60"/>
      <c r="U355" s="33"/>
      <c r="V355" s="33"/>
      <c r="W355" s="33"/>
      <c r="X355" s="33"/>
      <c r="Y355" s="33"/>
      <c r="Z355" s="33"/>
      <c r="AA355" s="33"/>
      <c r="AB355" s="33"/>
      <c r="AC355" s="33"/>
      <c r="AD355" s="33"/>
      <c r="AE355" s="33"/>
      <c r="AT355" s="18" t="s">
        <v>152</v>
      </c>
      <c r="AU355" s="18" t="s">
        <v>82</v>
      </c>
    </row>
    <row r="356" spans="1:65" s="2" customFormat="1" ht="78">
      <c r="A356" s="33"/>
      <c r="B356" s="34"/>
      <c r="C356" s="33"/>
      <c r="D356" s="172" t="s">
        <v>154</v>
      </c>
      <c r="E356" s="33"/>
      <c r="F356" s="176" t="s">
        <v>474</v>
      </c>
      <c r="G356" s="33"/>
      <c r="H356" s="33"/>
      <c r="I356" s="94"/>
      <c r="J356" s="33"/>
      <c r="K356" s="33"/>
      <c r="L356" s="34"/>
      <c r="M356" s="174"/>
      <c r="N356" s="175"/>
      <c r="O356" s="59"/>
      <c r="P356" s="59"/>
      <c r="Q356" s="59"/>
      <c r="R356" s="59"/>
      <c r="S356" s="59"/>
      <c r="T356" s="60"/>
      <c r="U356" s="33"/>
      <c r="V356" s="33"/>
      <c r="W356" s="33"/>
      <c r="X356" s="33"/>
      <c r="Y356" s="33"/>
      <c r="Z356" s="33"/>
      <c r="AA356" s="33"/>
      <c r="AB356" s="33"/>
      <c r="AC356" s="33"/>
      <c r="AD356" s="33"/>
      <c r="AE356" s="33"/>
      <c r="AT356" s="18" t="s">
        <v>154</v>
      </c>
      <c r="AU356" s="18" t="s">
        <v>82</v>
      </c>
    </row>
    <row r="357" spans="1:65" s="13" customFormat="1" ht="33.75">
      <c r="B357" s="177"/>
      <c r="D357" s="172" t="s">
        <v>156</v>
      </c>
      <c r="E357" s="178" t="s">
        <v>1</v>
      </c>
      <c r="F357" s="179" t="s">
        <v>475</v>
      </c>
      <c r="H357" s="180">
        <v>3064</v>
      </c>
      <c r="I357" s="181"/>
      <c r="L357" s="177"/>
      <c r="M357" s="182"/>
      <c r="N357" s="183"/>
      <c r="O357" s="183"/>
      <c r="P357" s="183"/>
      <c r="Q357" s="183"/>
      <c r="R357" s="183"/>
      <c r="S357" s="183"/>
      <c r="T357" s="184"/>
      <c r="AT357" s="178" t="s">
        <v>156</v>
      </c>
      <c r="AU357" s="178" t="s">
        <v>82</v>
      </c>
      <c r="AV357" s="13" t="s">
        <v>82</v>
      </c>
      <c r="AW357" s="13" t="s">
        <v>29</v>
      </c>
      <c r="AX357" s="13" t="s">
        <v>80</v>
      </c>
      <c r="AY357" s="178" t="s">
        <v>142</v>
      </c>
    </row>
    <row r="358" spans="1:65" s="15" customFormat="1" ht="22.5">
      <c r="B358" s="193"/>
      <c r="D358" s="172" t="s">
        <v>156</v>
      </c>
      <c r="E358" s="194" t="s">
        <v>1</v>
      </c>
      <c r="F358" s="195" t="s">
        <v>452</v>
      </c>
      <c r="H358" s="194" t="s">
        <v>1</v>
      </c>
      <c r="I358" s="196"/>
      <c r="L358" s="193"/>
      <c r="M358" s="197"/>
      <c r="N358" s="198"/>
      <c r="O358" s="198"/>
      <c r="P358" s="198"/>
      <c r="Q358" s="198"/>
      <c r="R358" s="198"/>
      <c r="S358" s="198"/>
      <c r="T358" s="199"/>
      <c r="AT358" s="194" t="s">
        <v>156</v>
      </c>
      <c r="AU358" s="194" t="s">
        <v>82</v>
      </c>
      <c r="AV358" s="15" t="s">
        <v>80</v>
      </c>
      <c r="AW358" s="15" t="s">
        <v>29</v>
      </c>
      <c r="AX358" s="15" t="s">
        <v>72</v>
      </c>
      <c r="AY358" s="194" t="s">
        <v>142</v>
      </c>
    </row>
    <row r="359" spans="1:65" s="2" customFormat="1" ht="16.5" customHeight="1">
      <c r="A359" s="33"/>
      <c r="B359" s="158"/>
      <c r="C359" s="159" t="s">
        <v>476</v>
      </c>
      <c r="D359" s="159" t="s">
        <v>145</v>
      </c>
      <c r="E359" s="160" t="s">
        <v>477</v>
      </c>
      <c r="F359" s="161" t="s">
        <v>478</v>
      </c>
      <c r="G359" s="162" t="s">
        <v>148</v>
      </c>
      <c r="H359" s="163">
        <v>296.39999999999998</v>
      </c>
      <c r="I359" s="164"/>
      <c r="J359" s="165">
        <f>ROUND(I359*H359,2)</f>
        <v>0</v>
      </c>
      <c r="K359" s="161" t="s">
        <v>149</v>
      </c>
      <c r="L359" s="34"/>
      <c r="M359" s="166" t="s">
        <v>1</v>
      </c>
      <c r="N359" s="167" t="s">
        <v>37</v>
      </c>
      <c r="O359" s="59"/>
      <c r="P359" s="168">
        <f>O359*H359</f>
        <v>0</v>
      </c>
      <c r="Q359" s="168">
        <v>0</v>
      </c>
      <c r="R359" s="168">
        <f>Q359*H359</f>
        <v>0</v>
      </c>
      <c r="S359" s="168">
        <v>0</v>
      </c>
      <c r="T359" s="169">
        <f>S359*H359</f>
        <v>0</v>
      </c>
      <c r="U359" s="33"/>
      <c r="V359" s="33"/>
      <c r="W359" s="33"/>
      <c r="X359" s="33"/>
      <c r="Y359" s="33"/>
      <c r="Z359" s="33"/>
      <c r="AA359" s="33"/>
      <c r="AB359" s="33"/>
      <c r="AC359" s="33"/>
      <c r="AD359" s="33"/>
      <c r="AE359" s="33"/>
      <c r="AR359" s="170" t="s">
        <v>150</v>
      </c>
      <c r="AT359" s="170" t="s">
        <v>145</v>
      </c>
      <c r="AU359" s="170" t="s">
        <v>82</v>
      </c>
      <c r="AY359" s="18" t="s">
        <v>142</v>
      </c>
      <c r="BE359" s="171">
        <f>IF(N359="základní",J359,0)</f>
        <v>0</v>
      </c>
      <c r="BF359" s="171">
        <f>IF(N359="snížená",J359,0)</f>
        <v>0</v>
      </c>
      <c r="BG359" s="171">
        <f>IF(N359="zákl. přenesená",J359,0)</f>
        <v>0</v>
      </c>
      <c r="BH359" s="171">
        <f>IF(N359="sníž. přenesená",J359,0)</f>
        <v>0</v>
      </c>
      <c r="BI359" s="171">
        <f>IF(N359="nulová",J359,0)</f>
        <v>0</v>
      </c>
      <c r="BJ359" s="18" t="s">
        <v>80</v>
      </c>
      <c r="BK359" s="171">
        <f>ROUND(I359*H359,2)</f>
        <v>0</v>
      </c>
      <c r="BL359" s="18" t="s">
        <v>150</v>
      </c>
      <c r="BM359" s="170" t="s">
        <v>479</v>
      </c>
    </row>
    <row r="360" spans="1:65" s="2" customFormat="1" ht="11.25">
      <c r="A360" s="33"/>
      <c r="B360" s="34"/>
      <c r="C360" s="33"/>
      <c r="D360" s="172" t="s">
        <v>152</v>
      </c>
      <c r="E360" s="33"/>
      <c r="F360" s="173" t="s">
        <v>478</v>
      </c>
      <c r="G360" s="33"/>
      <c r="H360" s="33"/>
      <c r="I360" s="94"/>
      <c r="J360" s="33"/>
      <c r="K360" s="33"/>
      <c r="L360" s="34"/>
      <c r="M360" s="174"/>
      <c r="N360" s="175"/>
      <c r="O360" s="59"/>
      <c r="P360" s="59"/>
      <c r="Q360" s="59"/>
      <c r="R360" s="59"/>
      <c r="S360" s="59"/>
      <c r="T360" s="60"/>
      <c r="U360" s="33"/>
      <c r="V360" s="33"/>
      <c r="W360" s="33"/>
      <c r="X360" s="33"/>
      <c r="Y360" s="33"/>
      <c r="Z360" s="33"/>
      <c r="AA360" s="33"/>
      <c r="AB360" s="33"/>
      <c r="AC360" s="33"/>
      <c r="AD360" s="33"/>
      <c r="AE360" s="33"/>
      <c r="AT360" s="18" t="s">
        <v>152</v>
      </c>
      <c r="AU360" s="18" t="s">
        <v>82</v>
      </c>
    </row>
    <row r="361" spans="1:65" s="15" customFormat="1" ht="22.5">
      <c r="B361" s="193"/>
      <c r="D361" s="172" t="s">
        <v>156</v>
      </c>
      <c r="E361" s="194" t="s">
        <v>1</v>
      </c>
      <c r="F361" s="195" t="s">
        <v>480</v>
      </c>
      <c r="H361" s="194" t="s">
        <v>1</v>
      </c>
      <c r="I361" s="196"/>
      <c r="L361" s="193"/>
      <c r="M361" s="197"/>
      <c r="N361" s="198"/>
      <c r="O361" s="198"/>
      <c r="P361" s="198"/>
      <c r="Q361" s="198"/>
      <c r="R361" s="198"/>
      <c r="S361" s="198"/>
      <c r="T361" s="199"/>
      <c r="AT361" s="194" t="s">
        <v>156</v>
      </c>
      <c r="AU361" s="194" t="s">
        <v>82</v>
      </c>
      <c r="AV361" s="15" t="s">
        <v>80</v>
      </c>
      <c r="AW361" s="15" t="s">
        <v>29</v>
      </c>
      <c r="AX361" s="15" t="s">
        <v>72</v>
      </c>
      <c r="AY361" s="194" t="s">
        <v>142</v>
      </c>
    </row>
    <row r="362" spans="1:65" s="15" customFormat="1" ht="11.25">
      <c r="B362" s="193"/>
      <c r="D362" s="172" t="s">
        <v>156</v>
      </c>
      <c r="E362" s="194" t="s">
        <v>1</v>
      </c>
      <c r="F362" s="195" t="s">
        <v>481</v>
      </c>
      <c r="H362" s="194" t="s">
        <v>1</v>
      </c>
      <c r="I362" s="196"/>
      <c r="L362" s="193"/>
      <c r="M362" s="197"/>
      <c r="N362" s="198"/>
      <c r="O362" s="198"/>
      <c r="P362" s="198"/>
      <c r="Q362" s="198"/>
      <c r="R362" s="198"/>
      <c r="S362" s="198"/>
      <c r="T362" s="199"/>
      <c r="AT362" s="194" t="s">
        <v>156</v>
      </c>
      <c r="AU362" s="194" t="s">
        <v>82</v>
      </c>
      <c r="AV362" s="15" t="s">
        <v>80</v>
      </c>
      <c r="AW362" s="15" t="s">
        <v>29</v>
      </c>
      <c r="AX362" s="15" t="s">
        <v>72</v>
      </c>
      <c r="AY362" s="194" t="s">
        <v>142</v>
      </c>
    </row>
    <row r="363" spans="1:65" s="13" customFormat="1" ht="22.5">
      <c r="B363" s="177"/>
      <c r="D363" s="172" t="s">
        <v>156</v>
      </c>
      <c r="E363" s="178" t="s">
        <v>1</v>
      </c>
      <c r="F363" s="179" t="s">
        <v>482</v>
      </c>
      <c r="H363" s="180">
        <v>296.39999999999998</v>
      </c>
      <c r="I363" s="181"/>
      <c r="L363" s="177"/>
      <c r="M363" s="182"/>
      <c r="N363" s="183"/>
      <c r="O363" s="183"/>
      <c r="P363" s="183"/>
      <c r="Q363" s="183"/>
      <c r="R363" s="183"/>
      <c r="S363" s="183"/>
      <c r="T363" s="184"/>
      <c r="AT363" s="178" t="s">
        <v>156</v>
      </c>
      <c r="AU363" s="178" t="s">
        <v>82</v>
      </c>
      <c r="AV363" s="13" t="s">
        <v>82</v>
      </c>
      <c r="AW363" s="13" t="s">
        <v>29</v>
      </c>
      <c r="AX363" s="13" t="s">
        <v>72</v>
      </c>
      <c r="AY363" s="178" t="s">
        <v>142</v>
      </c>
    </row>
    <row r="364" spans="1:65" s="14" customFormat="1" ht="11.25">
      <c r="B364" s="185"/>
      <c r="D364" s="172" t="s">
        <v>156</v>
      </c>
      <c r="E364" s="186" t="s">
        <v>1</v>
      </c>
      <c r="F364" s="187" t="s">
        <v>158</v>
      </c>
      <c r="H364" s="188">
        <v>296.39999999999998</v>
      </c>
      <c r="I364" s="189"/>
      <c r="L364" s="185"/>
      <c r="M364" s="190"/>
      <c r="N364" s="191"/>
      <c r="O364" s="191"/>
      <c r="P364" s="191"/>
      <c r="Q364" s="191"/>
      <c r="R364" s="191"/>
      <c r="S364" s="191"/>
      <c r="T364" s="192"/>
      <c r="AT364" s="186" t="s">
        <v>156</v>
      </c>
      <c r="AU364" s="186" t="s">
        <v>82</v>
      </c>
      <c r="AV364" s="14" t="s">
        <v>150</v>
      </c>
      <c r="AW364" s="14" t="s">
        <v>29</v>
      </c>
      <c r="AX364" s="14" t="s">
        <v>80</v>
      </c>
      <c r="AY364" s="186" t="s">
        <v>142</v>
      </c>
    </row>
    <row r="365" spans="1:65" s="2" customFormat="1" ht="16.5" customHeight="1">
      <c r="A365" s="33"/>
      <c r="B365" s="158"/>
      <c r="C365" s="200" t="s">
        <v>483</v>
      </c>
      <c r="D365" s="200" t="s">
        <v>226</v>
      </c>
      <c r="E365" s="201" t="s">
        <v>484</v>
      </c>
      <c r="F365" s="202" t="s">
        <v>485</v>
      </c>
      <c r="G365" s="203" t="s">
        <v>148</v>
      </c>
      <c r="H365" s="204">
        <v>3461.22</v>
      </c>
      <c r="I365" s="205"/>
      <c r="J365" s="206">
        <f>ROUND(I365*H365,2)</f>
        <v>0</v>
      </c>
      <c r="K365" s="202" t="s">
        <v>149</v>
      </c>
      <c r="L365" s="207"/>
      <c r="M365" s="208" t="s">
        <v>1</v>
      </c>
      <c r="N365" s="209" t="s">
        <v>37</v>
      </c>
      <c r="O365" s="59"/>
      <c r="P365" s="168">
        <f>O365*H365</f>
        <v>0</v>
      </c>
      <c r="Q365" s="168">
        <v>0.13100000000000001</v>
      </c>
      <c r="R365" s="168">
        <f>Q365*H365</f>
        <v>453.41982000000002</v>
      </c>
      <c r="S365" s="168">
        <v>0</v>
      </c>
      <c r="T365" s="169">
        <f>S365*H365</f>
        <v>0</v>
      </c>
      <c r="U365" s="33"/>
      <c r="V365" s="33"/>
      <c r="W365" s="33"/>
      <c r="X365" s="33"/>
      <c r="Y365" s="33"/>
      <c r="Z365" s="33"/>
      <c r="AA365" s="33"/>
      <c r="AB365" s="33"/>
      <c r="AC365" s="33"/>
      <c r="AD365" s="33"/>
      <c r="AE365" s="33"/>
      <c r="AR365" s="170" t="s">
        <v>230</v>
      </c>
      <c r="AT365" s="170" t="s">
        <v>226</v>
      </c>
      <c r="AU365" s="170" t="s">
        <v>82</v>
      </c>
      <c r="AY365" s="18" t="s">
        <v>142</v>
      </c>
      <c r="BE365" s="171">
        <f>IF(N365="základní",J365,0)</f>
        <v>0</v>
      </c>
      <c r="BF365" s="171">
        <f>IF(N365="snížená",J365,0)</f>
        <v>0</v>
      </c>
      <c r="BG365" s="171">
        <f>IF(N365="zákl. přenesená",J365,0)</f>
        <v>0</v>
      </c>
      <c r="BH365" s="171">
        <f>IF(N365="sníž. přenesená",J365,0)</f>
        <v>0</v>
      </c>
      <c r="BI365" s="171">
        <f>IF(N365="nulová",J365,0)</f>
        <v>0</v>
      </c>
      <c r="BJ365" s="18" t="s">
        <v>80</v>
      </c>
      <c r="BK365" s="171">
        <f>ROUND(I365*H365,2)</f>
        <v>0</v>
      </c>
      <c r="BL365" s="18" t="s">
        <v>150</v>
      </c>
      <c r="BM365" s="170" t="s">
        <v>486</v>
      </c>
    </row>
    <row r="366" spans="1:65" s="2" customFormat="1" ht="11.25">
      <c r="A366" s="33"/>
      <c r="B366" s="34"/>
      <c r="C366" s="33"/>
      <c r="D366" s="172" t="s">
        <v>152</v>
      </c>
      <c r="E366" s="33"/>
      <c r="F366" s="173" t="s">
        <v>485</v>
      </c>
      <c r="G366" s="33"/>
      <c r="H366" s="33"/>
      <c r="I366" s="94"/>
      <c r="J366" s="33"/>
      <c r="K366" s="33"/>
      <c r="L366" s="34"/>
      <c r="M366" s="174"/>
      <c r="N366" s="175"/>
      <c r="O366" s="59"/>
      <c r="P366" s="59"/>
      <c r="Q366" s="59"/>
      <c r="R366" s="59"/>
      <c r="S366" s="59"/>
      <c r="T366" s="60"/>
      <c r="U366" s="33"/>
      <c r="V366" s="33"/>
      <c r="W366" s="33"/>
      <c r="X366" s="33"/>
      <c r="Y366" s="33"/>
      <c r="Z366" s="33"/>
      <c r="AA366" s="33"/>
      <c r="AB366" s="33"/>
      <c r="AC366" s="33"/>
      <c r="AD366" s="33"/>
      <c r="AE366" s="33"/>
      <c r="AT366" s="18" t="s">
        <v>152</v>
      </c>
      <c r="AU366" s="18" t="s">
        <v>82</v>
      </c>
    </row>
    <row r="367" spans="1:65" s="13" customFormat="1" ht="11.25">
      <c r="B367" s="177"/>
      <c r="D367" s="172" t="s">
        <v>156</v>
      </c>
      <c r="E367" s="178" t="s">
        <v>1</v>
      </c>
      <c r="F367" s="179" t="s">
        <v>487</v>
      </c>
      <c r="H367" s="180">
        <v>50</v>
      </c>
      <c r="I367" s="181"/>
      <c r="L367" s="177"/>
      <c r="M367" s="182"/>
      <c r="N367" s="183"/>
      <c r="O367" s="183"/>
      <c r="P367" s="183"/>
      <c r="Q367" s="183"/>
      <c r="R367" s="183"/>
      <c r="S367" s="183"/>
      <c r="T367" s="184"/>
      <c r="AT367" s="178" t="s">
        <v>156</v>
      </c>
      <c r="AU367" s="178" t="s">
        <v>82</v>
      </c>
      <c r="AV367" s="13" t="s">
        <v>82</v>
      </c>
      <c r="AW367" s="13" t="s">
        <v>29</v>
      </c>
      <c r="AX367" s="13" t="s">
        <v>72</v>
      </c>
      <c r="AY367" s="178" t="s">
        <v>142</v>
      </c>
    </row>
    <row r="368" spans="1:65" s="13" customFormat="1" ht="11.25">
      <c r="B368" s="177"/>
      <c r="D368" s="172" t="s">
        <v>156</v>
      </c>
      <c r="E368" s="178" t="s">
        <v>1</v>
      </c>
      <c r="F368" s="179" t="s">
        <v>488</v>
      </c>
      <c r="H368" s="180">
        <v>2950</v>
      </c>
      <c r="I368" s="181"/>
      <c r="L368" s="177"/>
      <c r="M368" s="182"/>
      <c r="N368" s="183"/>
      <c r="O368" s="183"/>
      <c r="P368" s="183"/>
      <c r="Q368" s="183"/>
      <c r="R368" s="183"/>
      <c r="S368" s="183"/>
      <c r="T368" s="184"/>
      <c r="AT368" s="178" t="s">
        <v>156</v>
      </c>
      <c r="AU368" s="178" t="s">
        <v>82</v>
      </c>
      <c r="AV368" s="13" t="s">
        <v>82</v>
      </c>
      <c r="AW368" s="13" t="s">
        <v>29</v>
      </c>
      <c r="AX368" s="13" t="s">
        <v>72</v>
      </c>
      <c r="AY368" s="178" t="s">
        <v>142</v>
      </c>
    </row>
    <row r="369" spans="1:65" s="13" customFormat="1" ht="22.5">
      <c r="B369" s="177"/>
      <c r="D369" s="172" t="s">
        <v>156</v>
      </c>
      <c r="E369" s="178" t="s">
        <v>1</v>
      </c>
      <c r="F369" s="179" t="s">
        <v>489</v>
      </c>
      <c r="H369" s="180">
        <v>296.39999999999998</v>
      </c>
      <c r="I369" s="181"/>
      <c r="L369" s="177"/>
      <c r="M369" s="182"/>
      <c r="N369" s="183"/>
      <c r="O369" s="183"/>
      <c r="P369" s="183"/>
      <c r="Q369" s="183"/>
      <c r="R369" s="183"/>
      <c r="S369" s="183"/>
      <c r="T369" s="184"/>
      <c r="AT369" s="178" t="s">
        <v>156</v>
      </c>
      <c r="AU369" s="178" t="s">
        <v>82</v>
      </c>
      <c r="AV369" s="13" t="s">
        <v>82</v>
      </c>
      <c r="AW369" s="13" t="s">
        <v>29</v>
      </c>
      <c r="AX369" s="13" t="s">
        <v>72</v>
      </c>
      <c r="AY369" s="178" t="s">
        <v>142</v>
      </c>
    </row>
    <row r="370" spans="1:65" s="14" customFormat="1" ht="11.25">
      <c r="B370" s="185"/>
      <c r="D370" s="172" t="s">
        <v>156</v>
      </c>
      <c r="E370" s="186" t="s">
        <v>1</v>
      </c>
      <c r="F370" s="187" t="s">
        <v>158</v>
      </c>
      <c r="H370" s="188">
        <v>3296.4</v>
      </c>
      <c r="I370" s="189"/>
      <c r="L370" s="185"/>
      <c r="M370" s="190"/>
      <c r="N370" s="191"/>
      <c r="O370" s="191"/>
      <c r="P370" s="191"/>
      <c r="Q370" s="191"/>
      <c r="R370" s="191"/>
      <c r="S370" s="191"/>
      <c r="T370" s="192"/>
      <c r="AT370" s="186" t="s">
        <v>156</v>
      </c>
      <c r="AU370" s="186" t="s">
        <v>82</v>
      </c>
      <c r="AV370" s="14" t="s">
        <v>150</v>
      </c>
      <c r="AW370" s="14" t="s">
        <v>29</v>
      </c>
      <c r="AX370" s="14" t="s">
        <v>72</v>
      </c>
      <c r="AY370" s="186" t="s">
        <v>142</v>
      </c>
    </row>
    <row r="371" spans="1:65" s="13" customFormat="1" ht="11.25">
      <c r="B371" s="177"/>
      <c r="D371" s="172" t="s">
        <v>156</v>
      </c>
      <c r="E371" s="178" t="s">
        <v>1</v>
      </c>
      <c r="F371" s="179" t="s">
        <v>490</v>
      </c>
      <c r="H371" s="180">
        <v>3461.22</v>
      </c>
      <c r="I371" s="181"/>
      <c r="L371" s="177"/>
      <c r="M371" s="182"/>
      <c r="N371" s="183"/>
      <c r="O371" s="183"/>
      <c r="P371" s="183"/>
      <c r="Q371" s="183"/>
      <c r="R371" s="183"/>
      <c r="S371" s="183"/>
      <c r="T371" s="184"/>
      <c r="AT371" s="178" t="s">
        <v>156</v>
      </c>
      <c r="AU371" s="178" t="s">
        <v>82</v>
      </c>
      <c r="AV371" s="13" t="s">
        <v>82</v>
      </c>
      <c r="AW371" s="13" t="s">
        <v>29</v>
      </c>
      <c r="AX371" s="13" t="s">
        <v>80</v>
      </c>
      <c r="AY371" s="178" t="s">
        <v>142</v>
      </c>
    </row>
    <row r="372" spans="1:65" s="15" customFormat="1" ht="22.5">
      <c r="B372" s="193"/>
      <c r="D372" s="172" t="s">
        <v>156</v>
      </c>
      <c r="E372" s="194" t="s">
        <v>1</v>
      </c>
      <c r="F372" s="195" t="s">
        <v>452</v>
      </c>
      <c r="H372" s="194" t="s">
        <v>1</v>
      </c>
      <c r="I372" s="196"/>
      <c r="L372" s="193"/>
      <c r="M372" s="197"/>
      <c r="N372" s="198"/>
      <c r="O372" s="198"/>
      <c r="P372" s="198"/>
      <c r="Q372" s="198"/>
      <c r="R372" s="198"/>
      <c r="S372" s="198"/>
      <c r="T372" s="199"/>
      <c r="AT372" s="194" t="s">
        <v>156</v>
      </c>
      <c r="AU372" s="194" t="s">
        <v>82</v>
      </c>
      <c r="AV372" s="15" t="s">
        <v>80</v>
      </c>
      <c r="AW372" s="15" t="s">
        <v>29</v>
      </c>
      <c r="AX372" s="15" t="s">
        <v>72</v>
      </c>
      <c r="AY372" s="194" t="s">
        <v>142</v>
      </c>
    </row>
    <row r="373" spans="1:65" s="2" customFormat="1" ht="16.5" customHeight="1">
      <c r="A373" s="33"/>
      <c r="B373" s="158"/>
      <c r="C373" s="200" t="s">
        <v>491</v>
      </c>
      <c r="D373" s="200" t="s">
        <v>226</v>
      </c>
      <c r="E373" s="201" t="s">
        <v>492</v>
      </c>
      <c r="F373" s="202" t="s">
        <v>493</v>
      </c>
      <c r="G373" s="203" t="s">
        <v>148</v>
      </c>
      <c r="H373" s="204">
        <v>14</v>
      </c>
      <c r="I373" s="205"/>
      <c r="J373" s="206">
        <f>ROUND(I373*H373,2)</f>
        <v>0</v>
      </c>
      <c r="K373" s="202" t="s">
        <v>149</v>
      </c>
      <c r="L373" s="207"/>
      <c r="M373" s="208" t="s">
        <v>1</v>
      </c>
      <c r="N373" s="209" t="s">
        <v>37</v>
      </c>
      <c r="O373" s="59"/>
      <c r="P373" s="168">
        <f>O373*H373</f>
        <v>0</v>
      </c>
      <c r="Q373" s="168">
        <v>0.13100000000000001</v>
      </c>
      <c r="R373" s="168">
        <f>Q373*H373</f>
        <v>1.8340000000000001</v>
      </c>
      <c r="S373" s="168">
        <v>0</v>
      </c>
      <c r="T373" s="169">
        <f>S373*H373</f>
        <v>0</v>
      </c>
      <c r="U373" s="33"/>
      <c r="V373" s="33"/>
      <c r="W373" s="33"/>
      <c r="X373" s="33"/>
      <c r="Y373" s="33"/>
      <c r="Z373" s="33"/>
      <c r="AA373" s="33"/>
      <c r="AB373" s="33"/>
      <c r="AC373" s="33"/>
      <c r="AD373" s="33"/>
      <c r="AE373" s="33"/>
      <c r="AR373" s="170" t="s">
        <v>230</v>
      </c>
      <c r="AT373" s="170" t="s">
        <v>226</v>
      </c>
      <c r="AU373" s="170" t="s">
        <v>82</v>
      </c>
      <c r="AY373" s="18" t="s">
        <v>142</v>
      </c>
      <c r="BE373" s="171">
        <f>IF(N373="základní",J373,0)</f>
        <v>0</v>
      </c>
      <c r="BF373" s="171">
        <f>IF(N373="snížená",J373,0)</f>
        <v>0</v>
      </c>
      <c r="BG373" s="171">
        <f>IF(N373="zákl. přenesená",J373,0)</f>
        <v>0</v>
      </c>
      <c r="BH373" s="171">
        <f>IF(N373="sníž. přenesená",J373,0)</f>
        <v>0</v>
      </c>
      <c r="BI373" s="171">
        <f>IF(N373="nulová",J373,0)</f>
        <v>0</v>
      </c>
      <c r="BJ373" s="18" t="s">
        <v>80</v>
      </c>
      <c r="BK373" s="171">
        <f>ROUND(I373*H373,2)</f>
        <v>0</v>
      </c>
      <c r="BL373" s="18" t="s">
        <v>150</v>
      </c>
      <c r="BM373" s="170" t="s">
        <v>494</v>
      </c>
    </row>
    <row r="374" spans="1:65" s="13" customFormat="1" ht="11.25">
      <c r="B374" s="177"/>
      <c r="D374" s="172" t="s">
        <v>156</v>
      </c>
      <c r="E374" s="178" t="s">
        <v>1</v>
      </c>
      <c r="F374" s="179" t="s">
        <v>495</v>
      </c>
      <c r="H374" s="180">
        <v>14</v>
      </c>
      <c r="I374" s="181"/>
      <c r="L374" s="177"/>
      <c r="M374" s="182"/>
      <c r="N374" s="183"/>
      <c r="O374" s="183"/>
      <c r="P374" s="183"/>
      <c r="Q374" s="183"/>
      <c r="R374" s="183"/>
      <c r="S374" s="183"/>
      <c r="T374" s="184"/>
      <c r="AT374" s="178" t="s">
        <v>156</v>
      </c>
      <c r="AU374" s="178" t="s">
        <v>82</v>
      </c>
      <c r="AV374" s="13" t="s">
        <v>82</v>
      </c>
      <c r="AW374" s="13" t="s">
        <v>29</v>
      </c>
      <c r="AX374" s="13" t="s">
        <v>80</v>
      </c>
      <c r="AY374" s="178" t="s">
        <v>142</v>
      </c>
    </row>
    <row r="375" spans="1:65" s="2" customFormat="1" ht="16.5" customHeight="1">
      <c r="A375" s="33"/>
      <c r="B375" s="158"/>
      <c r="C375" s="200" t="s">
        <v>496</v>
      </c>
      <c r="D375" s="200" t="s">
        <v>226</v>
      </c>
      <c r="E375" s="201" t="s">
        <v>497</v>
      </c>
      <c r="F375" s="202" t="s">
        <v>498</v>
      </c>
      <c r="G375" s="203" t="s">
        <v>148</v>
      </c>
      <c r="H375" s="204">
        <v>50</v>
      </c>
      <c r="I375" s="205"/>
      <c r="J375" s="206">
        <f>ROUND(I375*H375,2)</f>
        <v>0</v>
      </c>
      <c r="K375" s="202" t="s">
        <v>149</v>
      </c>
      <c r="L375" s="207"/>
      <c r="M375" s="208" t="s">
        <v>1</v>
      </c>
      <c r="N375" s="209" t="s">
        <v>37</v>
      </c>
      <c r="O375" s="59"/>
      <c r="P375" s="168">
        <f>O375*H375</f>
        <v>0</v>
      </c>
      <c r="Q375" s="168">
        <v>0.13100000000000001</v>
      </c>
      <c r="R375" s="168">
        <f>Q375*H375</f>
        <v>6.5500000000000007</v>
      </c>
      <c r="S375" s="168">
        <v>0</v>
      </c>
      <c r="T375" s="169">
        <f>S375*H375</f>
        <v>0</v>
      </c>
      <c r="U375" s="33"/>
      <c r="V375" s="33"/>
      <c r="W375" s="33"/>
      <c r="X375" s="33"/>
      <c r="Y375" s="33"/>
      <c r="Z375" s="33"/>
      <c r="AA375" s="33"/>
      <c r="AB375" s="33"/>
      <c r="AC375" s="33"/>
      <c r="AD375" s="33"/>
      <c r="AE375" s="33"/>
      <c r="AR375" s="170" t="s">
        <v>230</v>
      </c>
      <c r="AT375" s="170" t="s">
        <v>226</v>
      </c>
      <c r="AU375" s="170" t="s">
        <v>82</v>
      </c>
      <c r="AY375" s="18" t="s">
        <v>142</v>
      </c>
      <c r="BE375" s="171">
        <f>IF(N375="základní",J375,0)</f>
        <v>0</v>
      </c>
      <c r="BF375" s="171">
        <f>IF(N375="snížená",J375,0)</f>
        <v>0</v>
      </c>
      <c r="BG375" s="171">
        <f>IF(N375="zákl. přenesená",J375,0)</f>
        <v>0</v>
      </c>
      <c r="BH375" s="171">
        <f>IF(N375="sníž. přenesená",J375,0)</f>
        <v>0</v>
      </c>
      <c r="BI375" s="171">
        <f>IF(N375="nulová",J375,0)</f>
        <v>0</v>
      </c>
      <c r="BJ375" s="18" t="s">
        <v>80</v>
      </c>
      <c r="BK375" s="171">
        <f>ROUND(I375*H375,2)</f>
        <v>0</v>
      </c>
      <c r="BL375" s="18" t="s">
        <v>150</v>
      </c>
      <c r="BM375" s="170" t="s">
        <v>499</v>
      </c>
    </row>
    <row r="376" spans="1:65" s="13" customFormat="1" ht="11.25">
      <c r="B376" s="177"/>
      <c r="D376" s="172" t="s">
        <v>156</v>
      </c>
      <c r="E376" s="178" t="s">
        <v>1</v>
      </c>
      <c r="F376" s="179" t="s">
        <v>500</v>
      </c>
      <c r="H376" s="180">
        <v>50</v>
      </c>
      <c r="I376" s="181"/>
      <c r="L376" s="177"/>
      <c r="M376" s="182"/>
      <c r="N376" s="183"/>
      <c r="O376" s="183"/>
      <c r="P376" s="183"/>
      <c r="Q376" s="183"/>
      <c r="R376" s="183"/>
      <c r="S376" s="183"/>
      <c r="T376" s="184"/>
      <c r="AT376" s="178" t="s">
        <v>156</v>
      </c>
      <c r="AU376" s="178" t="s">
        <v>82</v>
      </c>
      <c r="AV376" s="13" t="s">
        <v>82</v>
      </c>
      <c r="AW376" s="13" t="s">
        <v>29</v>
      </c>
      <c r="AX376" s="13" t="s">
        <v>80</v>
      </c>
      <c r="AY376" s="178" t="s">
        <v>142</v>
      </c>
    </row>
    <row r="377" spans="1:65" s="2" customFormat="1" ht="21.75" customHeight="1">
      <c r="A377" s="33"/>
      <c r="B377" s="158"/>
      <c r="C377" s="159" t="s">
        <v>501</v>
      </c>
      <c r="D377" s="159" t="s">
        <v>145</v>
      </c>
      <c r="E377" s="160" t="s">
        <v>502</v>
      </c>
      <c r="F377" s="161" t="s">
        <v>503</v>
      </c>
      <c r="G377" s="162" t="s">
        <v>199</v>
      </c>
      <c r="H377" s="163">
        <v>6440</v>
      </c>
      <c r="I377" s="164"/>
      <c r="J377" s="165">
        <f>ROUND(I377*H377,2)</f>
        <v>0</v>
      </c>
      <c r="K377" s="161" t="s">
        <v>149</v>
      </c>
      <c r="L377" s="34"/>
      <c r="M377" s="166" t="s">
        <v>1</v>
      </c>
      <c r="N377" s="167" t="s">
        <v>37</v>
      </c>
      <c r="O377" s="59"/>
      <c r="P377" s="168">
        <f>O377*H377</f>
        <v>0</v>
      </c>
      <c r="Q377" s="168">
        <v>8.9779999999999999E-2</v>
      </c>
      <c r="R377" s="168">
        <f>Q377*H377</f>
        <v>578.18319999999994</v>
      </c>
      <c r="S377" s="168">
        <v>0</v>
      </c>
      <c r="T377" s="169">
        <f>S377*H377</f>
        <v>0</v>
      </c>
      <c r="U377" s="33"/>
      <c r="V377" s="33"/>
      <c r="W377" s="33"/>
      <c r="X377" s="33"/>
      <c r="Y377" s="33"/>
      <c r="Z377" s="33"/>
      <c r="AA377" s="33"/>
      <c r="AB377" s="33"/>
      <c r="AC377" s="33"/>
      <c r="AD377" s="33"/>
      <c r="AE377" s="33"/>
      <c r="AR377" s="170" t="s">
        <v>150</v>
      </c>
      <c r="AT377" s="170" t="s">
        <v>145</v>
      </c>
      <c r="AU377" s="170" t="s">
        <v>82</v>
      </c>
      <c r="AY377" s="18" t="s">
        <v>142</v>
      </c>
      <c r="BE377" s="171">
        <f>IF(N377="základní",J377,0)</f>
        <v>0</v>
      </c>
      <c r="BF377" s="171">
        <f>IF(N377="snížená",J377,0)</f>
        <v>0</v>
      </c>
      <c r="BG377" s="171">
        <f>IF(N377="zákl. přenesená",J377,0)</f>
        <v>0</v>
      </c>
      <c r="BH377" s="171">
        <f>IF(N377="sníž. přenesená",J377,0)</f>
        <v>0</v>
      </c>
      <c r="BI377" s="171">
        <f>IF(N377="nulová",J377,0)</f>
        <v>0</v>
      </c>
      <c r="BJ377" s="18" t="s">
        <v>80</v>
      </c>
      <c r="BK377" s="171">
        <f>ROUND(I377*H377,2)</f>
        <v>0</v>
      </c>
      <c r="BL377" s="18" t="s">
        <v>150</v>
      </c>
      <c r="BM377" s="170" t="s">
        <v>504</v>
      </c>
    </row>
    <row r="378" spans="1:65" s="2" customFormat="1" ht="39">
      <c r="A378" s="33"/>
      <c r="B378" s="34"/>
      <c r="C378" s="33"/>
      <c r="D378" s="172" t="s">
        <v>152</v>
      </c>
      <c r="E378" s="33"/>
      <c r="F378" s="173" t="s">
        <v>505</v>
      </c>
      <c r="G378" s="33"/>
      <c r="H378" s="33"/>
      <c r="I378" s="94"/>
      <c r="J378" s="33"/>
      <c r="K378" s="33"/>
      <c r="L378" s="34"/>
      <c r="M378" s="174"/>
      <c r="N378" s="175"/>
      <c r="O378" s="59"/>
      <c r="P378" s="59"/>
      <c r="Q378" s="59"/>
      <c r="R378" s="59"/>
      <c r="S378" s="59"/>
      <c r="T378" s="60"/>
      <c r="U378" s="33"/>
      <c r="V378" s="33"/>
      <c r="W378" s="33"/>
      <c r="X378" s="33"/>
      <c r="Y378" s="33"/>
      <c r="Z378" s="33"/>
      <c r="AA378" s="33"/>
      <c r="AB378" s="33"/>
      <c r="AC378" s="33"/>
      <c r="AD378" s="33"/>
      <c r="AE378" s="33"/>
      <c r="AT378" s="18" t="s">
        <v>152</v>
      </c>
      <c r="AU378" s="18" t="s">
        <v>82</v>
      </c>
    </row>
    <row r="379" spans="1:65" s="2" customFormat="1" ht="126.75">
      <c r="A379" s="33"/>
      <c r="B379" s="34"/>
      <c r="C379" s="33"/>
      <c r="D379" s="172" t="s">
        <v>154</v>
      </c>
      <c r="E379" s="33"/>
      <c r="F379" s="176" t="s">
        <v>506</v>
      </c>
      <c r="G379" s="33"/>
      <c r="H379" s="33"/>
      <c r="I379" s="94"/>
      <c r="J379" s="33"/>
      <c r="K379" s="33"/>
      <c r="L379" s="34"/>
      <c r="M379" s="174"/>
      <c r="N379" s="175"/>
      <c r="O379" s="59"/>
      <c r="P379" s="59"/>
      <c r="Q379" s="59"/>
      <c r="R379" s="59"/>
      <c r="S379" s="59"/>
      <c r="T379" s="60"/>
      <c r="U379" s="33"/>
      <c r="V379" s="33"/>
      <c r="W379" s="33"/>
      <c r="X379" s="33"/>
      <c r="Y379" s="33"/>
      <c r="Z379" s="33"/>
      <c r="AA379" s="33"/>
      <c r="AB379" s="33"/>
      <c r="AC379" s="33"/>
      <c r="AD379" s="33"/>
      <c r="AE379" s="33"/>
      <c r="AT379" s="18" t="s">
        <v>154</v>
      </c>
      <c r="AU379" s="18" t="s">
        <v>82</v>
      </c>
    </row>
    <row r="380" spans="1:65" s="13" customFormat="1" ht="22.5">
      <c r="B380" s="177"/>
      <c r="D380" s="172" t="s">
        <v>156</v>
      </c>
      <c r="E380" s="178" t="s">
        <v>1</v>
      </c>
      <c r="F380" s="179" t="s">
        <v>507</v>
      </c>
      <c r="H380" s="180">
        <v>1800</v>
      </c>
      <c r="I380" s="181"/>
      <c r="L380" s="177"/>
      <c r="M380" s="182"/>
      <c r="N380" s="183"/>
      <c r="O380" s="183"/>
      <c r="P380" s="183"/>
      <c r="Q380" s="183"/>
      <c r="R380" s="183"/>
      <c r="S380" s="183"/>
      <c r="T380" s="184"/>
      <c r="AT380" s="178" t="s">
        <v>156</v>
      </c>
      <c r="AU380" s="178" t="s">
        <v>82</v>
      </c>
      <c r="AV380" s="13" t="s">
        <v>82</v>
      </c>
      <c r="AW380" s="13" t="s">
        <v>29</v>
      </c>
      <c r="AX380" s="13" t="s">
        <v>72</v>
      </c>
      <c r="AY380" s="178" t="s">
        <v>142</v>
      </c>
    </row>
    <row r="381" spans="1:65" s="13" customFormat="1" ht="33.75">
      <c r="B381" s="177"/>
      <c r="D381" s="172" t="s">
        <v>156</v>
      </c>
      <c r="E381" s="178" t="s">
        <v>1</v>
      </c>
      <c r="F381" s="179" t="s">
        <v>508</v>
      </c>
      <c r="H381" s="180">
        <v>4640</v>
      </c>
      <c r="I381" s="181"/>
      <c r="L381" s="177"/>
      <c r="M381" s="182"/>
      <c r="N381" s="183"/>
      <c r="O381" s="183"/>
      <c r="P381" s="183"/>
      <c r="Q381" s="183"/>
      <c r="R381" s="183"/>
      <c r="S381" s="183"/>
      <c r="T381" s="184"/>
      <c r="AT381" s="178" t="s">
        <v>156</v>
      </c>
      <c r="AU381" s="178" t="s">
        <v>82</v>
      </c>
      <c r="AV381" s="13" t="s">
        <v>82</v>
      </c>
      <c r="AW381" s="13" t="s">
        <v>29</v>
      </c>
      <c r="AX381" s="13" t="s">
        <v>72</v>
      </c>
      <c r="AY381" s="178" t="s">
        <v>142</v>
      </c>
    </row>
    <row r="382" spans="1:65" s="14" customFormat="1" ht="11.25">
      <c r="B382" s="185"/>
      <c r="D382" s="172" t="s">
        <v>156</v>
      </c>
      <c r="E382" s="186" t="s">
        <v>1</v>
      </c>
      <c r="F382" s="187" t="s">
        <v>158</v>
      </c>
      <c r="H382" s="188">
        <v>6440</v>
      </c>
      <c r="I382" s="189"/>
      <c r="L382" s="185"/>
      <c r="M382" s="190"/>
      <c r="N382" s="191"/>
      <c r="O382" s="191"/>
      <c r="P382" s="191"/>
      <c r="Q382" s="191"/>
      <c r="R382" s="191"/>
      <c r="S382" s="191"/>
      <c r="T382" s="192"/>
      <c r="AT382" s="186" t="s">
        <v>156</v>
      </c>
      <c r="AU382" s="186" t="s">
        <v>82</v>
      </c>
      <c r="AV382" s="14" t="s">
        <v>150</v>
      </c>
      <c r="AW382" s="14" t="s">
        <v>29</v>
      </c>
      <c r="AX382" s="14" t="s">
        <v>80</v>
      </c>
      <c r="AY382" s="186" t="s">
        <v>142</v>
      </c>
    </row>
    <row r="383" spans="1:65" s="15" customFormat="1" ht="22.5">
      <c r="B383" s="193"/>
      <c r="D383" s="172" t="s">
        <v>156</v>
      </c>
      <c r="E383" s="194" t="s">
        <v>1</v>
      </c>
      <c r="F383" s="195" t="s">
        <v>452</v>
      </c>
      <c r="H383" s="194" t="s">
        <v>1</v>
      </c>
      <c r="I383" s="196"/>
      <c r="L383" s="193"/>
      <c r="M383" s="197"/>
      <c r="N383" s="198"/>
      <c r="O383" s="198"/>
      <c r="P383" s="198"/>
      <c r="Q383" s="198"/>
      <c r="R383" s="198"/>
      <c r="S383" s="198"/>
      <c r="T383" s="199"/>
      <c r="AT383" s="194" t="s">
        <v>156</v>
      </c>
      <c r="AU383" s="194" t="s">
        <v>82</v>
      </c>
      <c r="AV383" s="15" t="s">
        <v>80</v>
      </c>
      <c r="AW383" s="15" t="s">
        <v>29</v>
      </c>
      <c r="AX383" s="15" t="s">
        <v>72</v>
      </c>
      <c r="AY383" s="194" t="s">
        <v>142</v>
      </c>
    </row>
    <row r="384" spans="1:65" s="2" customFormat="1" ht="21.75" customHeight="1">
      <c r="A384" s="33"/>
      <c r="B384" s="158"/>
      <c r="C384" s="159" t="s">
        <v>509</v>
      </c>
      <c r="D384" s="159" t="s">
        <v>145</v>
      </c>
      <c r="E384" s="160" t="s">
        <v>510</v>
      </c>
      <c r="F384" s="161" t="s">
        <v>511</v>
      </c>
      <c r="G384" s="162" t="s">
        <v>148</v>
      </c>
      <c r="H384" s="163">
        <v>620</v>
      </c>
      <c r="I384" s="164"/>
      <c r="J384" s="165">
        <f>ROUND(I384*H384,2)</f>
        <v>0</v>
      </c>
      <c r="K384" s="161" t="s">
        <v>149</v>
      </c>
      <c r="L384" s="34"/>
      <c r="M384" s="166" t="s">
        <v>1</v>
      </c>
      <c r="N384" s="167" t="s">
        <v>37</v>
      </c>
      <c r="O384" s="59"/>
      <c r="P384" s="168">
        <f>O384*H384</f>
        <v>0</v>
      </c>
      <c r="Q384" s="168">
        <v>0</v>
      </c>
      <c r="R384" s="168">
        <f>Q384*H384</f>
        <v>0</v>
      </c>
      <c r="S384" s="168">
        <v>0</v>
      </c>
      <c r="T384" s="169">
        <f>S384*H384</f>
        <v>0</v>
      </c>
      <c r="U384" s="33"/>
      <c r="V384" s="33"/>
      <c r="W384" s="33"/>
      <c r="X384" s="33"/>
      <c r="Y384" s="33"/>
      <c r="Z384" s="33"/>
      <c r="AA384" s="33"/>
      <c r="AB384" s="33"/>
      <c r="AC384" s="33"/>
      <c r="AD384" s="33"/>
      <c r="AE384" s="33"/>
      <c r="AR384" s="170" t="s">
        <v>150</v>
      </c>
      <c r="AT384" s="170" t="s">
        <v>145</v>
      </c>
      <c r="AU384" s="170" t="s">
        <v>82</v>
      </c>
      <c r="AY384" s="18" t="s">
        <v>142</v>
      </c>
      <c r="BE384" s="171">
        <f>IF(N384="základní",J384,0)</f>
        <v>0</v>
      </c>
      <c r="BF384" s="171">
        <f>IF(N384="snížená",J384,0)</f>
        <v>0</v>
      </c>
      <c r="BG384" s="171">
        <f>IF(N384="zákl. přenesená",J384,0)</f>
        <v>0</v>
      </c>
      <c r="BH384" s="171">
        <f>IF(N384="sníž. přenesená",J384,0)</f>
        <v>0</v>
      </c>
      <c r="BI384" s="171">
        <f>IF(N384="nulová",J384,0)</f>
        <v>0</v>
      </c>
      <c r="BJ384" s="18" t="s">
        <v>80</v>
      </c>
      <c r="BK384" s="171">
        <f>ROUND(I384*H384,2)</f>
        <v>0</v>
      </c>
      <c r="BL384" s="18" t="s">
        <v>150</v>
      </c>
      <c r="BM384" s="170" t="s">
        <v>512</v>
      </c>
    </row>
    <row r="385" spans="1:65" s="2" customFormat="1" ht="39">
      <c r="A385" s="33"/>
      <c r="B385" s="34"/>
      <c r="C385" s="33"/>
      <c r="D385" s="172" t="s">
        <v>152</v>
      </c>
      <c r="E385" s="33"/>
      <c r="F385" s="173" t="s">
        <v>513</v>
      </c>
      <c r="G385" s="33"/>
      <c r="H385" s="33"/>
      <c r="I385" s="94"/>
      <c r="J385" s="33"/>
      <c r="K385" s="33"/>
      <c r="L385" s="34"/>
      <c r="M385" s="174"/>
      <c r="N385" s="175"/>
      <c r="O385" s="59"/>
      <c r="P385" s="59"/>
      <c r="Q385" s="59"/>
      <c r="R385" s="59"/>
      <c r="S385" s="59"/>
      <c r="T385" s="60"/>
      <c r="U385" s="33"/>
      <c r="V385" s="33"/>
      <c r="W385" s="33"/>
      <c r="X385" s="33"/>
      <c r="Y385" s="33"/>
      <c r="Z385" s="33"/>
      <c r="AA385" s="33"/>
      <c r="AB385" s="33"/>
      <c r="AC385" s="33"/>
      <c r="AD385" s="33"/>
      <c r="AE385" s="33"/>
      <c r="AT385" s="18" t="s">
        <v>152</v>
      </c>
      <c r="AU385" s="18" t="s">
        <v>82</v>
      </c>
    </row>
    <row r="386" spans="1:65" s="15" customFormat="1" ht="11.25">
      <c r="B386" s="193"/>
      <c r="D386" s="172" t="s">
        <v>156</v>
      </c>
      <c r="E386" s="194" t="s">
        <v>1</v>
      </c>
      <c r="F386" s="195" t="s">
        <v>450</v>
      </c>
      <c r="H386" s="194" t="s">
        <v>1</v>
      </c>
      <c r="I386" s="196"/>
      <c r="L386" s="193"/>
      <c r="M386" s="197"/>
      <c r="N386" s="198"/>
      <c r="O386" s="198"/>
      <c r="P386" s="198"/>
      <c r="Q386" s="198"/>
      <c r="R386" s="198"/>
      <c r="S386" s="198"/>
      <c r="T386" s="199"/>
      <c r="AT386" s="194" t="s">
        <v>156</v>
      </c>
      <c r="AU386" s="194" t="s">
        <v>82</v>
      </c>
      <c r="AV386" s="15" t="s">
        <v>80</v>
      </c>
      <c r="AW386" s="15" t="s">
        <v>29</v>
      </c>
      <c r="AX386" s="15" t="s">
        <v>72</v>
      </c>
      <c r="AY386" s="194" t="s">
        <v>142</v>
      </c>
    </row>
    <row r="387" spans="1:65" s="13" customFormat="1" ht="11.25">
      <c r="B387" s="177"/>
      <c r="D387" s="172" t="s">
        <v>156</v>
      </c>
      <c r="E387" s="178" t="s">
        <v>1</v>
      </c>
      <c r="F387" s="179" t="s">
        <v>514</v>
      </c>
      <c r="H387" s="180">
        <v>620</v>
      </c>
      <c r="I387" s="181"/>
      <c r="L387" s="177"/>
      <c r="M387" s="182"/>
      <c r="N387" s="183"/>
      <c r="O387" s="183"/>
      <c r="P387" s="183"/>
      <c r="Q387" s="183"/>
      <c r="R387" s="183"/>
      <c r="S387" s="183"/>
      <c r="T387" s="184"/>
      <c r="AT387" s="178" t="s">
        <v>156</v>
      </c>
      <c r="AU387" s="178" t="s">
        <v>82</v>
      </c>
      <c r="AV387" s="13" t="s">
        <v>82</v>
      </c>
      <c r="AW387" s="13" t="s">
        <v>29</v>
      </c>
      <c r="AX387" s="13" t="s">
        <v>72</v>
      </c>
      <c r="AY387" s="178" t="s">
        <v>142</v>
      </c>
    </row>
    <row r="388" spans="1:65" s="14" customFormat="1" ht="11.25">
      <c r="B388" s="185"/>
      <c r="D388" s="172" t="s">
        <v>156</v>
      </c>
      <c r="E388" s="186" t="s">
        <v>1</v>
      </c>
      <c r="F388" s="187" t="s">
        <v>158</v>
      </c>
      <c r="H388" s="188">
        <v>620</v>
      </c>
      <c r="I388" s="189"/>
      <c r="L388" s="185"/>
      <c r="M388" s="190"/>
      <c r="N388" s="191"/>
      <c r="O388" s="191"/>
      <c r="P388" s="191"/>
      <c r="Q388" s="191"/>
      <c r="R388" s="191"/>
      <c r="S388" s="191"/>
      <c r="T388" s="192"/>
      <c r="AT388" s="186" t="s">
        <v>156</v>
      </c>
      <c r="AU388" s="186" t="s">
        <v>82</v>
      </c>
      <c r="AV388" s="14" t="s">
        <v>150</v>
      </c>
      <c r="AW388" s="14" t="s">
        <v>29</v>
      </c>
      <c r="AX388" s="14" t="s">
        <v>80</v>
      </c>
      <c r="AY388" s="186" t="s">
        <v>142</v>
      </c>
    </row>
    <row r="389" spans="1:65" s="15" customFormat="1" ht="22.5">
      <c r="B389" s="193"/>
      <c r="D389" s="172" t="s">
        <v>156</v>
      </c>
      <c r="E389" s="194" t="s">
        <v>1</v>
      </c>
      <c r="F389" s="195" t="s">
        <v>452</v>
      </c>
      <c r="H389" s="194" t="s">
        <v>1</v>
      </c>
      <c r="I389" s="196"/>
      <c r="L389" s="193"/>
      <c r="M389" s="197"/>
      <c r="N389" s="198"/>
      <c r="O389" s="198"/>
      <c r="P389" s="198"/>
      <c r="Q389" s="198"/>
      <c r="R389" s="198"/>
      <c r="S389" s="198"/>
      <c r="T389" s="199"/>
      <c r="AT389" s="194" t="s">
        <v>156</v>
      </c>
      <c r="AU389" s="194" t="s">
        <v>82</v>
      </c>
      <c r="AV389" s="15" t="s">
        <v>80</v>
      </c>
      <c r="AW389" s="15" t="s">
        <v>29</v>
      </c>
      <c r="AX389" s="15" t="s">
        <v>72</v>
      </c>
      <c r="AY389" s="194" t="s">
        <v>142</v>
      </c>
    </row>
    <row r="390" spans="1:65" s="2" customFormat="1" ht="16.5" customHeight="1">
      <c r="A390" s="33"/>
      <c r="B390" s="158"/>
      <c r="C390" s="200" t="s">
        <v>515</v>
      </c>
      <c r="D390" s="200" t="s">
        <v>226</v>
      </c>
      <c r="E390" s="201" t="s">
        <v>516</v>
      </c>
      <c r="F390" s="202" t="s">
        <v>517</v>
      </c>
      <c r="G390" s="203" t="s">
        <v>148</v>
      </c>
      <c r="H390" s="204">
        <v>1778.7</v>
      </c>
      <c r="I390" s="205"/>
      <c r="J390" s="206">
        <f>ROUND(I390*H390,2)</f>
        <v>0</v>
      </c>
      <c r="K390" s="202" t="s">
        <v>149</v>
      </c>
      <c r="L390" s="207"/>
      <c r="M390" s="208" t="s">
        <v>1</v>
      </c>
      <c r="N390" s="209" t="s">
        <v>37</v>
      </c>
      <c r="O390" s="59"/>
      <c r="P390" s="168">
        <f>O390*H390</f>
        <v>0</v>
      </c>
      <c r="Q390" s="168">
        <v>0.222</v>
      </c>
      <c r="R390" s="168">
        <f>Q390*H390</f>
        <v>394.87139999999999</v>
      </c>
      <c r="S390" s="168">
        <v>0</v>
      </c>
      <c r="T390" s="169">
        <f>S390*H390</f>
        <v>0</v>
      </c>
      <c r="U390" s="33"/>
      <c r="V390" s="33"/>
      <c r="W390" s="33"/>
      <c r="X390" s="33"/>
      <c r="Y390" s="33"/>
      <c r="Z390" s="33"/>
      <c r="AA390" s="33"/>
      <c r="AB390" s="33"/>
      <c r="AC390" s="33"/>
      <c r="AD390" s="33"/>
      <c r="AE390" s="33"/>
      <c r="AR390" s="170" t="s">
        <v>230</v>
      </c>
      <c r="AT390" s="170" t="s">
        <v>226</v>
      </c>
      <c r="AU390" s="170" t="s">
        <v>82</v>
      </c>
      <c r="AY390" s="18" t="s">
        <v>142</v>
      </c>
      <c r="BE390" s="171">
        <f>IF(N390="základní",J390,0)</f>
        <v>0</v>
      </c>
      <c r="BF390" s="171">
        <f>IF(N390="snížená",J390,0)</f>
        <v>0</v>
      </c>
      <c r="BG390" s="171">
        <f>IF(N390="zákl. přenesená",J390,0)</f>
        <v>0</v>
      </c>
      <c r="BH390" s="171">
        <f>IF(N390="sníž. přenesená",J390,0)</f>
        <v>0</v>
      </c>
      <c r="BI390" s="171">
        <f>IF(N390="nulová",J390,0)</f>
        <v>0</v>
      </c>
      <c r="BJ390" s="18" t="s">
        <v>80</v>
      </c>
      <c r="BK390" s="171">
        <f>ROUND(I390*H390,2)</f>
        <v>0</v>
      </c>
      <c r="BL390" s="18" t="s">
        <v>150</v>
      </c>
      <c r="BM390" s="170" t="s">
        <v>518</v>
      </c>
    </row>
    <row r="391" spans="1:65" s="2" customFormat="1" ht="11.25">
      <c r="A391" s="33"/>
      <c r="B391" s="34"/>
      <c r="C391" s="33"/>
      <c r="D391" s="172" t="s">
        <v>152</v>
      </c>
      <c r="E391" s="33"/>
      <c r="F391" s="173" t="s">
        <v>517</v>
      </c>
      <c r="G391" s="33"/>
      <c r="H391" s="33"/>
      <c r="I391" s="94"/>
      <c r="J391" s="33"/>
      <c r="K391" s="33"/>
      <c r="L391" s="34"/>
      <c r="M391" s="174"/>
      <c r="N391" s="175"/>
      <c r="O391" s="59"/>
      <c r="P391" s="59"/>
      <c r="Q391" s="59"/>
      <c r="R391" s="59"/>
      <c r="S391" s="59"/>
      <c r="T391" s="60"/>
      <c r="U391" s="33"/>
      <c r="V391" s="33"/>
      <c r="W391" s="33"/>
      <c r="X391" s="33"/>
      <c r="Y391" s="33"/>
      <c r="Z391" s="33"/>
      <c r="AA391" s="33"/>
      <c r="AB391" s="33"/>
      <c r="AC391" s="33"/>
      <c r="AD391" s="33"/>
      <c r="AE391" s="33"/>
      <c r="AT391" s="18" t="s">
        <v>152</v>
      </c>
      <c r="AU391" s="18" t="s">
        <v>82</v>
      </c>
    </row>
    <row r="392" spans="1:65" s="13" customFormat="1" ht="11.25">
      <c r="B392" s="177"/>
      <c r="D392" s="172" t="s">
        <v>156</v>
      </c>
      <c r="E392" s="178" t="s">
        <v>1</v>
      </c>
      <c r="F392" s="179" t="s">
        <v>519</v>
      </c>
      <c r="H392" s="180">
        <v>710</v>
      </c>
      <c r="I392" s="181"/>
      <c r="L392" s="177"/>
      <c r="M392" s="182"/>
      <c r="N392" s="183"/>
      <c r="O392" s="183"/>
      <c r="P392" s="183"/>
      <c r="Q392" s="183"/>
      <c r="R392" s="183"/>
      <c r="S392" s="183"/>
      <c r="T392" s="184"/>
      <c r="AT392" s="178" t="s">
        <v>156</v>
      </c>
      <c r="AU392" s="178" t="s">
        <v>82</v>
      </c>
      <c r="AV392" s="13" t="s">
        <v>82</v>
      </c>
      <c r="AW392" s="13" t="s">
        <v>29</v>
      </c>
      <c r="AX392" s="13" t="s">
        <v>72</v>
      </c>
      <c r="AY392" s="178" t="s">
        <v>142</v>
      </c>
    </row>
    <row r="393" spans="1:65" s="13" customFormat="1" ht="11.25">
      <c r="B393" s="177"/>
      <c r="D393" s="172" t="s">
        <v>156</v>
      </c>
      <c r="E393" s="178" t="s">
        <v>1</v>
      </c>
      <c r="F393" s="179" t="s">
        <v>520</v>
      </c>
      <c r="H393" s="180">
        <v>1400</v>
      </c>
      <c r="I393" s="181"/>
      <c r="L393" s="177"/>
      <c r="M393" s="182"/>
      <c r="N393" s="183"/>
      <c r="O393" s="183"/>
      <c r="P393" s="183"/>
      <c r="Q393" s="183"/>
      <c r="R393" s="183"/>
      <c r="S393" s="183"/>
      <c r="T393" s="184"/>
      <c r="AT393" s="178" t="s">
        <v>156</v>
      </c>
      <c r="AU393" s="178" t="s">
        <v>82</v>
      </c>
      <c r="AV393" s="13" t="s">
        <v>82</v>
      </c>
      <c r="AW393" s="13" t="s">
        <v>29</v>
      </c>
      <c r="AX393" s="13" t="s">
        <v>72</v>
      </c>
      <c r="AY393" s="178" t="s">
        <v>142</v>
      </c>
    </row>
    <row r="394" spans="1:65" s="13" customFormat="1" ht="33.75">
      <c r="B394" s="177"/>
      <c r="D394" s="172" t="s">
        <v>156</v>
      </c>
      <c r="E394" s="178" t="s">
        <v>1</v>
      </c>
      <c r="F394" s="179" t="s">
        <v>521</v>
      </c>
      <c r="H394" s="180">
        <v>-416</v>
      </c>
      <c r="I394" s="181"/>
      <c r="L394" s="177"/>
      <c r="M394" s="182"/>
      <c r="N394" s="183"/>
      <c r="O394" s="183"/>
      <c r="P394" s="183"/>
      <c r="Q394" s="183"/>
      <c r="R394" s="183"/>
      <c r="S394" s="183"/>
      <c r="T394" s="184"/>
      <c r="AT394" s="178" t="s">
        <v>156</v>
      </c>
      <c r="AU394" s="178" t="s">
        <v>82</v>
      </c>
      <c r="AV394" s="13" t="s">
        <v>82</v>
      </c>
      <c r="AW394" s="13" t="s">
        <v>29</v>
      </c>
      <c r="AX394" s="13" t="s">
        <v>72</v>
      </c>
      <c r="AY394" s="178" t="s">
        <v>142</v>
      </c>
    </row>
    <row r="395" spans="1:65" s="16" customFormat="1" ht="11.25">
      <c r="B395" s="210"/>
      <c r="D395" s="172" t="s">
        <v>156</v>
      </c>
      <c r="E395" s="211" t="s">
        <v>1</v>
      </c>
      <c r="F395" s="212" t="s">
        <v>246</v>
      </c>
      <c r="H395" s="213">
        <v>1694</v>
      </c>
      <c r="I395" s="214"/>
      <c r="L395" s="210"/>
      <c r="M395" s="215"/>
      <c r="N395" s="216"/>
      <c r="O395" s="216"/>
      <c r="P395" s="216"/>
      <c r="Q395" s="216"/>
      <c r="R395" s="216"/>
      <c r="S395" s="216"/>
      <c r="T395" s="217"/>
      <c r="AT395" s="211" t="s">
        <v>156</v>
      </c>
      <c r="AU395" s="211" t="s">
        <v>82</v>
      </c>
      <c r="AV395" s="16" t="s">
        <v>99</v>
      </c>
      <c r="AW395" s="16" t="s">
        <v>29</v>
      </c>
      <c r="AX395" s="16" t="s">
        <v>72</v>
      </c>
      <c r="AY395" s="211" t="s">
        <v>142</v>
      </c>
    </row>
    <row r="396" spans="1:65" s="13" customFormat="1" ht="11.25">
      <c r="B396" s="177"/>
      <c r="D396" s="172" t="s">
        <v>156</v>
      </c>
      <c r="E396" s="178" t="s">
        <v>1</v>
      </c>
      <c r="F396" s="179" t="s">
        <v>522</v>
      </c>
      <c r="H396" s="180">
        <v>1778.7</v>
      </c>
      <c r="I396" s="181"/>
      <c r="L396" s="177"/>
      <c r="M396" s="182"/>
      <c r="N396" s="183"/>
      <c r="O396" s="183"/>
      <c r="P396" s="183"/>
      <c r="Q396" s="183"/>
      <c r="R396" s="183"/>
      <c r="S396" s="183"/>
      <c r="T396" s="184"/>
      <c r="AT396" s="178" t="s">
        <v>156</v>
      </c>
      <c r="AU396" s="178" t="s">
        <v>82</v>
      </c>
      <c r="AV396" s="13" t="s">
        <v>82</v>
      </c>
      <c r="AW396" s="13" t="s">
        <v>29</v>
      </c>
      <c r="AX396" s="13" t="s">
        <v>80</v>
      </c>
      <c r="AY396" s="178" t="s">
        <v>142</v>
      </c>
    </row>
    <row r="397" spans="1:65" s="15" customFormat="1" ht="22.5">
      <c r="B397" s="193"/>
      <c r="D397" s="172" t="s">
        <v>156</v>
      </c>
      <c r="E397" s="194" t="s">
        <v>1</v>
      </c>
      <c r="F397" s="195" t="s">
        <v>452</v>
      </c>
      <c r="H397" s="194" t="s">
        <v>1</v>
      </c>
      <c r="I397" s="196"/>
      <c r="L397" s="193"/>
      <c r="M397" s="197"/>
      <c r="N397" s="198"/>
      <c r="O397" s="198"/>
      <c r="P397" s="198"/>
      <c r="Q397" s="198"/>
      <c r="R397" s="198"/>
      <c r="S397" s="198"/>
      <c r="T397" s="199"/>
      <c r="AT397" s="194" t="s">
        <v>156</v>
      </c>
      <c r="AU397" s="194" t="s">
        <v>82</v>
      </c>
      <c r="AV397" s="15" t="s">
        <v>80</v>
      </c>
      <c r="AW397" s="15" t="s">
        <v>29</v>
      </c>
      <c r="AX397" s="15" t="s">
        <v>72</v>
      </c>
      <c r="AY397" s="194" t="s">
        <v>142</v>
      </c>
    </row>
    <row r="398" spans="1:65" s="2" customFormat="1" ht="16.5" customHeight="1">
      <c r="A398" s="33"/>
      <c r="B398" s="158"/>
      <c r="C398" s="159" t="s">
        <v>523</v>
      </c>
      <c r="D398" s="159" t="s">
        <v>145</v>
      </c>
      <c r="E398" s="160" t="s">
        <v>524</v>
      </c>
      <c r="F398" s="161" t="s">
        <v>525</v>
      </c>
      <c r="G398" s="162" t="s">
        <v>148</v>
      </c>
      <c r="H398" s="163">
        <v>190</v>
      </c>
      <c r="I398" s="164"/>
      <c r="J398" s="165">
        <f>ROUND(I398*H398,2)</f>
        <v>0</v>
      </c>
      <c r="K398" s="161" t="s">
        <v>149</v>
      </c>
      <c r="L398" s="34"/>
      <c r="M398" s="166" t="s">
        <v>1</v>
      </c>
      <c r="N398" s="167" t="s">
        <v>37</v>
      </c>
      <c r="O398" s="59"/>
      <c r="P398" s="168">
        <f>O398*H398</f>
        <v>0</v>
      </c>
      <c r="Q398" s="168">
        <v>0</v>
      </c>
      <c r="R398" s="168">
        <f>Q398*H398</f>
        <v>0</v>
      </c>
      <c r="S398" s="168">
        <v>0</v>
      </c>
      <c r="T398" s="169">
        <f>S398*H398</f>
        <v>0</v>
      </c>
      <c r="U398" s="33"/>
      <c r="V398" s="33"/>
      <c r="W398" s="33"/>
      <c r="X398" s="33"/>
      <c r="Y398" s="33"/>
      <c r="Z398" s="33"/>
      <c r="AA398" s="33"/>
      <c r="AB398" s="33"/>
      <c r="AC398" s="33"/>
      <c r="AD398" s="33"/>
      <c r="AE398" s="33"/>
      <c r="AR398" s="170" t="s">
        <v>150</v>
      </c>
      <c r="AT398" s="170" t="s">
        <v>145</v>
      </c>
      <c r="AU398" s="170" t="s">
        <v>82</v>
      </c>
      <c r="AY398" s="18" t="s">
        <v>142</v>
      </c>
      <c r="BE398" s="171">
        <f>IF(N398="základní",J398,0)</f>
        <v>0</v>
      </c>
      <c r="BF398" s="171">
        <f>IF(N398="snížená",J398,0)</f>
        <v>0</v>
      </c>
      <c r="BG398" s="171">
        <f>IF(N398="zákl. přenesená",J398,0)</f>
        <v>0</v>
      </c>
      <c r="BH398" s="171">
        <f>IF(N398="sníž. přenesená",J398,0)</f>
        <v>0</v>
      </c>
      <c r="BI398" s="171">
        <f>IF(N398="nulová",J398,0)</f>
        <v>0</v>
      </c>
      <c r="BJ398" s="18" t="s">
        <v>80</v>
      </c>
      <c r="BK398" s="171">
        <f>ROUND(I398*H398,2)</f>
        <v>0</v>
      </c>
      <c r="BL398" s="18" t="s">
        <v>150</v>
      </c>
      <c r="BM398" s="170" t="s">
        <v>526</v>
      </c>
    </row>
    <row r="399" spans="1:65" s="2" customFormat="1" ht="19.5">
      <c r="A399" s="33"/>
      <c r="B399" s="34"/>
      <c r="C399" s="33"/>
      <c r="D399" s="172" t="s">
        <v>152</v>
      </c>
      <c r="E399" s="33"/>
      <c r="F399" s="173" t="s">
        <v>527</v>
      </c>
      <c r="G399" s="33"/>
      <c r="H399" s="33"/>
      <c r="I399" s="94"/>
      <c r="J399" s="33"/>
      <c r="K399" s="33"/>
      <c r="L399" s="34"/>
      <c r="M399" s="174"/>
      <c r="N399" s="175"/>
      <c r="O399" s="59"/>
      <c r="P399" s="59"/>
      <c r="Q399" s="59"/>
      <c r="R399" s="59"/>
      <c r="S399" s="59"/>
      <c r="T399" s="60"/>
      <c r="U399" s="33"/>
      <c r="V399" s="33"/>
      <c r="W399" s="33"/>
      <c r="X399" s="33"/>
      <c r="Y399" s="33"/>
      <c r="Z399" s="33"/>
      <c r="AA399" s="33"/>
      <c r="AB399" s="33"/>
      <c r="AC399" s="33"/>
      <c r="AD399" s="33"/>
      <c r="AE399" s="33"/>
      <c r="AT399" s="18" t="s">
        <v>152</v>
      </c>
      <c r="AU399" s="18" t="s">
        <v>82</v>
      </c>
    </row>
    <row r="400" spans="1:65" s="13" customFormat="1" ht="11.25">
      <c r="B400" s="177"/>
      <c r="D400" s="172" t="s">
        <v>156</v>
      </c>
      <c r="E400" s="178" t="s">
        <v>1</v>
      </c>
      <c r="F400" s="179" t="s">
        <v>528</v>
      </c>
      <c r="H400" s="180">
        <v>190</v>
      </c>
      <c r="I400" s="181"/>
      <c r="L400" s="177"/>
      <c r="M400" s="182"/>
      <c r="N400" s="183"/>
      <c r="O400" s="183"/>
      <c r="P400" s="183"/>
      <c r="Q400" s="183"/>
      <c r="R400" s="183"/>
      <c r="S400" s="183"/>
      <c r="T400" s="184"/>
      <c r="AT400" s="178" t="s">
        <v>156</v>
      </c>
      <c r="AU400" s="178" t="s">
        <v>82</v>
      </c>
      <c r="AV400" s="13" t="s">
        <v>82</v>
      </c>
      <c r="AW400" s="13" t="s">
        <v>29</v>
      </c>
      <c r="AX400" s="13" t="s">
        <v>80</v>
      </c>
      <c r="AY400" s="178" t="s">
        <v>142</v>
      </c>
    </row>
    <row r="401" spans="1:65" s="15" customFormat="1" ht="22.5">
      <c r="B401" s="193"/>
      <c r="D401" s="172" t="s">
        <v>156</v>
      </c>
      <c r="E401" s="194" t="s">
        <v>1</v>
      </c>
      <c r="F401" s="195" t="s">
        <v>452</v>
      </c>
      <c r="H401" s="194" t="s">
        <v>1</v>
      </c>
      <c r="I401" s="196"/>
      <c r="L401" s="193"/>
      <c r="M401" s="197"/>
      <c r="N401" s="198"/>
      <c r="O401" s="198"/>
      <c r="P401" s="198"/>
      <c r="Q401" s="198"/>
      <c r="R401" s="198"/>
      <c r="S401" s="198"/>
      <c r="T401" s="199"/>
      <c r="AT401" s="194" t="s">
        <v>156</v>
      </c>
      <c r="AU401" s="194" t="s">
        <v>82</v>
      </c>
      <c r="AV401" s="15" t="s">
        <v>80</v>
      </c>
      <c r="AW401" s="15" t="s">
        <v>29</v>
      </c>
      <c r="AX401" s="15" t="s">
        <v>72</v>
      </c>
      <c r="AY401" s="194" t="s">
        <v>142</v>
      </c>
    </row>
    <row r="402" spans="1:65" s="2" customFormat="1" ht="16.5" customHeight="1">
      <c r="A402" s="33"/>
      <c r="B402" s="158"/>
      <c r="C402" s="200" t="s">
        <v>529</v>
      </c>
      <c r="D402" s="200" t="s">
        <v>226</v>
      </c>
      <c r="E402" s="201" t="s">
        <v>530</v>
      </c>
      <c r="F402" s="202" t="s">
        <v>531</v>
      </c>
      <c r="G402" s="203" t="s">
        <v>148</v>
      </c>
      <c r="H402" s="204">
        <v>199.5</v>
      </c>
      <c r="I402" s="205"/>
      <c r="J402" s="206">
        <f>ROUND(I402*H402,2)</f>
        <v>0</v>
      </c>
      <c r="K402" s="202" t="s">
        <v>149</v>
      </c>
      <c r="L402" s="207"/>
      <c r="M402" s="208" t="s">
        <v>1</v>
      </c>
      <c r="N402" s="209" t="s">
        <v>37</v>
      </c>
      <c r="O402" s="59"/>
      <c r="P402" s="168">
        <f>O402*H402</f>
        <v>0</v>
      </c>
      <c r="Q402" s="168">
        <v>0</v>
      </c>
      <c r="R402" s="168">
        <f>Q402*H402</f>
        <v>0</v>
      </c>
      <c r="S402" s="168">
        <v>0</v>
      </c>
      <c r="T402" s="169">
        <f>S402*H402</f>
        <v>0</v>
      </c>
      <c r="U402" s="33"/>
      <c r="V402" s="33"/>
      <c r="W402" s="33"/>
      <c r="X402" s="33"/>
      <c r="Y402" s="33"/>
      <c r="Z402" s="33"/>
      <c r="AA402" s="33"/>
      <c r="AB402" s="33"/>
      <c r="AC402" s="33"/>
      <c r="AD402" s="33"/>
      <c r="AE402" s="33"/>
      <c r="AR402" s="170" t="s">
        <v>230</v>
      </c>
      <c r="AT402" s="170" t="s">
        <v>226</v>
      </c>
      <c r="AU402" s="170" t="s">
        <v>82</v>
      </c>
      <c r="AY402" s="18" t="s">
        <v>142</v>
      </c>
      <c r="BE402" s="171">
        <f>IF(N402="základní",J402,0)</f>
        <v>0</v>
      </c>
      <c r="BF402" s="171">
        <f>IF(N402="snížená",J402,0)</f>
        <v>0</v>
      </c>
      <c r="BG402" s="171">
        <f>IF(N402="zákl. přenesená",J402,0)</f>
        <v>0</v>
      </c>
      <c r="BH402" s="171">
        <f>IF(N402="sníž. přenesená",J402,0)</f>
        <v>0</v>
      </c>
      <c r="BI402" s="171">
        <f>IF(N402="nulová",J402,0)</f>
        <v>0</v>
      </c>
      <c r="BJ402" s="18" t="s">
        <v>80</v>
      </c>
      <c r="BK402" s="171">
        <f>ROUND(I402*H402,2)</f>
        <v>0</v>
      </c>
      <c r="BL402" s="18" t="s">
        <v>150</v>
      </c>
      <c r="BM402" s="170" t="s">
        <v>532</v>
      </c>
    </row>
    <row r="403" spans="1:65" s="2" customFormat="1" ht="11.25">
      <c r="A403" s="33"/>
      <c r="B403" s="34"/>
      <c r="C403" s="33"/>
      <c r="D403" s="172" t="s">
        <v>152</v>
      </c>
      <c r="E403" s="33"/>
      <c r="F403" s="173" t="s">
        <v>531</v>
      </c>
      <c r="G403" s="33"/>
      <c r="H403" s="33"/>
      <c r="I403" s="94"/>
      <c r="J403" s="33"/>
      <c r="K403" s="33"/>
      <c r="L403" s="34"/>
      <c r="M403" s="174"/>
      <c r="N403" s="175"/>
      <c r="O403" s="59"/>
      <c r="P403" s="59"/>
      <c r="Q403" s="59"/>
      <c r="R403" s="59"/>
      <c r="S403" s="59"/>
      <c r="T403" s="60"/>
      <c r="U403" s="33"/>
      <c r="V403" s="33"/>
      <c r="W403" s="33"/>
      <c r="X403" s="33"/>
      <c r="Y403" s="33"/>
      <c r="Z403" s="33"/>
      <c r="AA403" s="33"/>
      <c r="AB403" s="33"/>
      <c r="AC403" s="33"/>
      <c r="AD403" s="33"/>
      <c r="AE403" s="33"/>
      <c r="AT403" s="18" t="s">
        <v>152</v>
      </c>
      <c r="AU403" s="18" t="s">
        <v>82</v>
      </c>
    </row>
    <row r="404" spans="1:65" s="13" customFormat="1" ht="11.25">
      <c r="B404" s="177"/>
      <c r="D404" s="172" t="s">
        <v>156</v>
      </c>
      <c r="E404" s="178" t="s">
        <v>1</v>
      </c>
      <c r="F404" s="179" t="s">
        <v>533</v>
      </c>
      <c r="H404" s="180">
        <v>190</v>
      </c>
      <c r="I404" s="181"/>
      <c r="L404" s="177"/>
      <c r="M404" s="182"/>
      <c r="N404" s="183"/>
      <c r="O404" s="183"/>
      <c r="P404" s="183"/>
      <c r="Q404" s="183"/>
      <c r="R404" s="183"/>
      <c r="S404" s="183"/>
      <c r="T404" s="184"/>
      <c r="AT404" s="178" t="s">
        <v>156</v>
      </c>
      <c r="AU404" s="178" t="s">
        <v>82</v>
      </c>
      <c r="AV404" s="13" t="s">
        <v>82</v>
      </c>
      <c r="AW404" s="13" t="s">
        <v>29</v>
      </c>
      <c r="AX404" s="13" t="s">
        <v>72</v>
      </c>
      <c r="AY404" s="178" t="s">
        <v>142</v>
      </c>
    </row>
    <row r="405" spans="1:65" s="13" customFormat="1" ht="11.25">
      <c r="B405" s="177"/>
      <c r="D405" s="172" t="s">
        <v>156</v>
      </c>
      <c r="E405" s="178" t="s">
        <v>1</v>
      </c>
      <c r="F405" s="179" t="s">
        <v>534</v>
      </c>
      <c r="H405" s="180">
        <v>199.5</v>
      </c>
      <c r="I405" s="181"/>
      <c r="L405" s="177"/>
      <c r="M405" s="182"/>
      <c r="N405" s="183"/>
      <c r="O405" s="183"/>
      <c r="P405" s="183"/>
      <c r="Q405" s="183"/>
      <c r="R405" s="183"/>
      <c r="S405" s="183"/>
      <c r="T405" s="184"/>
      <c r="AT405" s="178" t="s">
        <v>156</v>
      </c>
      <c r="AU405" s="178" t="s">
        <v>82</v>
      </c>
      <c r="AV405" s="13" t="s">
        <v>82</v>
      </c>
      <c r="AW405" s="13" t="s">
        <v>29</v>
      </c>
      <c r="AX405" s="13" t="s">
        <v>80</v>
      </c>
      <c r="AY405" s="178" t="s">
        <v>142</v>
      </c>
    </row>
    <row r="406" spans="1:65" s="15" customFormat="1" ht="22.5">
      <c r="B406" s="193"/>
      <c r="D406" s="172" t="s">
        <v>156</v>
      </c>
      <c r="E406" s="194" t="s">
        <v>1</v>
      </c>
      <c r="F406" s="195" t="s">
        <v>452</v>
      </c>
      <c r="H406" s="194" t="s">
        <v>1</v>
      </c>
      <c r="I406" s="196"/>
      <c r="L406" s="193"/>
      <c r="M406" s="197"/>
      <c r="N406" s="198"/>
      <c r="O406" s="198"/>
      <c r="P406" s="198"/>
      <c r="Q406" s="198"/>
      <c r="R406" s="198"/>
      <c r="S406" s="198"/>
      <c r="T406" s="199"/>
      <c r="AT406" s="194" t="s">
        <v>156</v>
      </c>
      <c r="AU406" s="194" t="s">
        <v>82</v>
      </c>
      <c r="AV406" s="15" t="s">
        <v>80</v>
      </c>
      <c r="AW406" s="15" t="s">
        <v>29</v>
      </c>
      <c r="AX406" s="15" t="s">
        <v>72</v>
      </c>
      <c r="AY406" s="194" t="s">
        <v>142</v>
      </c>
    </row>
    <row r="407" spans="1:65" s="12" customFormat="1" ht="22.9" customHeight="1">
      <c r="B407" s="145"/>
      <c r="D407" s="146" t="s">
        <v>71</v>
      </c>
      <c r="E407" s="156" t="s">
        <v>230</v>
      </c>
      <c r="F407" s="156" t="s">
        <v>535</v>
      </c>
      <c r="I407" s="148"/>
      <c r="J407" s="157">
        <f>BK407</f>
        <v>0</v>
      </c>
      <c r="L407" s="145"/>
      <c r="M407" s="150"/>
      <c r="N407" s="151"/>
      <c r="O407" s="151"/>
      <c r="P407" s="152">
        <f>SUM(P408:P462)</f>
        <v>0</v>
      </c>
      <c r="Q407" s="151"/>
      <c r="R407" s="152">
        <f>SUM(R408:R462)</f>
        <v>34.318070000000006</v>
      </c>
      <c r="S407" s="151"/>
      <c r="T407" s="153">
        <f>SUM(T408:T462)</f>
        <v>21.599999999999998</v>
      </c>
      <c r="AR407" s="146" t="s">
        <v>80</v>
      </c>
      <c r="AT407" s="154" t="s">
        <v>71</v>
      </c>
      <c r="AU407" s="154" t="s">
        <v>80</v>
      </c>
      <c r="AY407" s="146" t="s">
        <v>142</v>
      </c>
      <c r="BK407" s="155">
        <f>SUM(BK408:BK462)</f>
        <v>0</v>
      </c>
    </row>
    <row r="408" spans="1:65" s="2" customFormat="1" ht="16.5" customHeight="1">
      <c r="A408" s="33"/>
      <c r="B408" s="158"/>
      <c r="C408" s="159" t="s">
        <v>536</v>
      </c>
      <c r="D408" s="159" t="s">
        <v>145</v>
      </c>
      <c r="E408" s="160" t="s">
        <v>537</v>
      </c>
      <c r="F408" s="161" t="s">
        <v>538</v>
      </c>
      <c r="G408" s="162" t="s">
        <v>199</v>
      </c>
      <c r="H408" s="163">
        <v>120</v>
      </c>
      <c r="I408" s="164"/>
      <c r="J408" s="165">
        <f>ROUND(I408*H408,2)</f>
        <v>0</v>
      </c>
      <c r="K408" s="161" t="s">
        <v>149</v>
      </c>
      <c r="L408" s="34"/>
      <c r="M408" s="166" t="s">
        <v>1</v>
      </c>
      <c r="N408" s="167" t="s">
        <v>37</v>
      </c>
      <c r="O408" s="59"/>
      <c r="P408" s="168">
        <f>O408*H408</f>
        <v>0</v>
      </c>
      <c r="Q408" s="168">
        <v>0</v>
      </c>
      <c r="R408" s="168">
        <f>Q408*H408</f>
        <v>0</v>
      </c>
      <c r="S408" s="168">
        <v>0.18</v>
      </c>
      <c r="T408" s="169">
        <f>S408*H408</f>
        <v>21.599999999999998</v>
      </c>
      <c r="U408" s="33"/>
      <c r="V408" s="33"/>
      <c r="W408" s="33"/>
      <c r="X408" s="33"/>
      <c r="Y408" s="33"/>
      <c r="Z408" s="33"/>
      <c r="AA408" s="33"/>
      <c r="AB408" s="33"/>
      <c r="AC408" s="33"/>
      <c r="AD408" s="33"/>
      <c r="AE408" s="33"/>
      <c r="AR408" s="170" t="s">
        <v>150</v>
      </c>
      <c r="AT408" s="170" t="s">
        <v>145</v>
      </c>
      <c r="AU408" s="170" t="s">
        <v>82</v>
      </c>
      <c r="AY408" s="18" t="s">
        <v>142</v>
      </c>
      <c r="BE408" s="171">
        <f>IF(N408="základní",J408,0)</f>
        <v>0</v>
      </c>
      <c r="BF408" s="171">
        <f>IF(N408="snížená",J408,0)</f>
        <v>0</v>
      </c>
      <c r="BG408" s="171">
        <f>IF(N408="zákl. přenesená",J408,0)</f>
        <v>0</v>
      </c>
      <c r="BH408" s="171">
        <f>IF(N408="sníž. přenesená",J408,0)</f>
        <v>0</v>
      </c>
      <c r="BI408" s="171">
        <f>IF(N408="nulová",J408,0)</f>
        <v>0</v>
      </c>
      <c r="BJ408" s="18" t="s">
        <v>80</v>
      </c>
      <c r="BK408" s="171">
        <f>ROUND(I408*H408,2)</f>
        <v>0</v>
      </c>
      <c r="BL408" s="18" t="s">
        <v>150</v>
      </c>
      <c r="BM408" s="170" t="s">
        <v>539</v>
      </c>
    </row>
    <row r="409" spans="1:65" s="2" customFormat="1" ht="19.5">
      <c r="A409" s="33"/>
      <c r="B409" s="34"/>
      <c r="C409" s="33"/>
      <c r="D409" s="172" t="s">
        <v>152</v>
      </c>
      <c r="E409" s="33"/>
      <c r="F409" s="173" t="s">
        <v>540</v>
      </c>
      <c r="G409" s="33"/>
      <c r="H409" s="33"/>
      <c r="I409" s="94"/>
      <c r="J409" s="33"/>
      <c r="K409" s="33"/>
      <c r="L409" s="34"/>
      <c r="M409" s="174"/>
      <c r="N409" s="175"/>
      <c r="O409" s="59"/>
      <c r="P409" s="59"/>
      <c r="Q409" s="59"/>
      <c r="R409" s="59"/>
      <c r="S409" s="59"/>
      <c r="T409" s="60"/>
      <c r="U409" s="33"/>
      <c r="V409" s="33"/>
      <c r="W409" s="33"/>
      <c r="X409" s="33"/>
      <c r="Y409" s="33"/>
      <c r="Z409" s="33"/>
      <c r="AA409" s="33"/>
      <c r="AB409" s="33"/>
      <c r="AC409" s="33"/>
      <c r="AD409" s="33"/>
      <c r="AE409" s="33"/>
      <c r="AT409" s="18" t="s">
        <v>152</v>
      </c>
      <c r="AU409" s="18" t="s">
        <v>82</v>
      </c>
    </row>
    <row r="410" spans="1:65" s="2" customFormat="1" ht="39">
      <c r="A410" s="33"/>
      <c r="B410" s="34"/>
      <c r="C410" s="33"/>
      <c r="D410" s="172" t="s">
        <v>154</v>
      </c>
      <c r="E410" s="33"/>
      <c r="F410" s="176" t="s">
        <v>541</v>
      </c>
      <c r="G410" s="33"/>
      <c r="H410" s="33"/>
      <c r="I410" s="94"/>
      <c r="J410" s="33"/>
      <c r="K410" s="33"/>
      <c r="L410" s="34"/>
      <c r="M410" s="174"/>
      <c r="N410" s="175"/>
      <c r="O410" s="59"/>
      <c r="P410" s="59"/>
      <c r="Q410" s="59"/>
      <c r="R410" s="59"/>
      <c r="S410" s="59"/>
      <c r="T410" s="60"/>
      <c r="U410" s="33"/>
      <c r="V410" s="33"/>
      <c r="W410" s="33"/>
      <c r="X410" s="33"/>
      <c r="Y410" s="33"/>
      <c r="Z410" s="33"/>
      <c r="AA410" s="33"/>
      <c r="AB410" s="33"/>
      <c r="AC410" s="33"/>
      <c r="AD410" s="33"/>
      <c r="AE410" s="33"/>
      <c r="AT410" s="18" t="s">
        <v>154</v>
      </c>
      <c r="AU410" s="18" t="s">
        <v>82</v>
      </c>
    </row>
    <row r="411" spans="1:65" s="13" customFormat="1" ht="11.25">
      <c r="B411" s="177"/>
      <c r="D411" s="172" t="s">
        <v>156</v>
      </c>
      <c r="E411" s="178" t="s">
        <v>1</v>
      </c>
      <c r="F411" s="179" t="s">
        <v>542</v>
      </c>
      <c r="H411" s="180">
        <v>120</v>
      </c>
      <c r="I411" s="181"/>
      <c r="L411" s="177"/>
      <c r="M411" s="182"/>
      <c r="N411" s="183"/>
      <c r="O411" s="183"/>
      <c r="P411" s="183"/>
      <c r="Q411" s="183"/>
      <c r="R411" s="183"/>
      <c r="S411" s="183"/>
      <c r="T411" s="184"/>
      <c r="AT411" s="178" t="s">
        <v>156</v>
      </c>
      <c r="AU411" s="178" t="s">
        <v>82</v>
      </c>
      <c r="AV411" s="13" t="s">
        <v>82</v>
      </c>
      <c r="AW411" s="13" t="s">
        <v>29</v>
      </c>
      <c r="AX411" s="13" t="s">
        <v>80</v>
      </c>
      <c r="AY411" s="178" t="s">
        <v>142</v>
      </c>
    </row>
    <row r="412" spans="1:65" s="15" customFormat="1" ht="11.25">
      <c r="B412" s="193"/>
      <c r="D412" s="172" t="s">
        <v>156</v>
      </c>
      <c r="E412" s="194" t="s">
        <v>1</v>
      </c>
      <c r="F412" s="195" t="s">
        <v>543</v>
      </c>
      <c r="H412" s="194" t="s">
        <v>1</v>
      </c>
      <c r="I412" s="196"/>
      <c r="L412" s="193"/>
      <c r="M412" s="197"/>
      <c r="N412" s="198"/>
      <c r="O412" s="198"/>
      <c r="P412" s="198"/>
      <c r="Q412" s="198"/>
      <c r="R412" s="198"/>
      <c r="S412" s="198"/>
      <c r="T412" s="199"/>
      <c r="AT412" s="194" t="s">
        <v>156</v>
      </c>
      <c r="AU412" s="194" t="s">
        <v>82</v>
      </c>
      <c r="AV412" s="15" t="s">
        <v>80</v>
      </c>
      <c r="AW412" s="15" t="s">
        <v>29</v>
      </c>
      <c r="AX412" s="15" t="s">
        <v>72</v>
      </c>
      <c r="AY412" s="194" t="s">
        <v>142</v>
      </c>
    </row>
    <row r="413" spans="1:65" s="2" customFormat="1" ht="21.75" customHeight="1">
      <c r="A413" s="33"/>
      <c r="B413" s="158"/>
      <c r="C413" s="159" t="s">
        <v>544</v>
      </c>
      <c r="D413" s="159" t="s">
        <v>145</v>
      </c>
      <c r="E413" s="160" t="s">
        <v>545</v>
      </c>
      <c r="F413" s="161" t="s">
        <v>546</v>
      </c>
      <c r="G413" s="162" t="s">
        <v>199</v>
      </c>
      <c r="H413" s="163">
        <v>165</v>
      </c>
      <c r="I413" s="164"/>
      <c r="J413" s="165">
        <f>ROUND(I413*H413,2)</f>
        <v>0</v>
      </c>
      <c r="K413" s="161" t="s">
        <v>149</v>
      </c>
      <c r="L413" s="34"/>
      <c r="M413" s="166" t="s">
        <v>1</v>
      </c>
      <c r="N413" s="167" t="s">
        <v>37</v>
      </c>
      <c r="O413" s="59"/>
      <c r="P413" s="168">
        <f>O413*H413</f>
        <v>0</v>
      </c>
      <c r="Q413" s="168">
        <v>1.0000000000000001E-5</v>
      </c>
      <c r="R413" s="168">
        <f>Q413*H413</f>
        <v>1.6500000000000002E-3</v>
      </c>
      <c r="S413" s="168">
        <v>0</v>
      </c>
      <c r="T413" s="169">
        <f>S413*H413</f>
        <v>0</v>
      </c>
      <c r="U413" s="33"/>
      <c r="V413" s="33"/>
      <c r="W413" s="33"/>
      <c r="X413" s="33"/>
      <c r="Y413" s="33"/>
      <c r="Z413" s="33"/>
      <c r="AA413" s="33"/>
      <c r="AB413" s="33"/>
      <c r="AC413" s="33"/>
      <c r="AD413" s="33"/>
      <c r="AE413" s="33"/>
      <c r="AR413" s="170" t="s">
        <v>150</v>
      </c>
      <c r="AT413" s="170" t="s">
        <v>145</v>
      </c>
      <c r="AU413" s="170" t="s">
        <v>82</v>
      </c>
      <c r="AY413" s="18" t="s">
        <v>142</v>
      </c>
      <c r="BE413" s="171">
        <f>IF(N413="základní",J413,0)</f>
        <v>0</v>
      </c>
      <c r="BF413" s="171">
        <f>IF(N413="snížená",J413,0)</f>
        <v>0</v>
      </c>
      <c r="BG413" s="171">
        <f>IF(N413="zákl. přenesená",J413,0)</f>
        <v>0</v>
      </c>
      <c r="BH413" s="171">
        <f>IF(N413="sníž. přenesená",J413,0)</f>
        <v>0</v>
      </c>
      <c r="BI413" s="171">
        <f>IF(N413="nulová",J413,0)</f>
        <v>0</v>
      </c>
      <c r="BJ413" s="18" t="s">
        <v>80</v>
      </c>
      <c r="BK413" s="171">
        <f>ROUND(I413*H413,2)</f>
        <v>0</v>
      </c>
      <c r="BL413" s="18" t="s">
        <v>150</v>
      </c>
      <c r="BM413" s="170" t="s">
        <v>547</v>
      </c>
    </row>
    <row r="414" spans="1:65" s="2" customFormat="1" ht="29.25">
      <c r="A414" s="33"/>
      <c r="B414" s="34"/>
      <c r="C414" s="33"/>
      <c r="D414" s="172" t="s">
        <v>152</v>
      </c>
      <c r="E414" s="33"/>
      <c r="F414" s="173" t="s">
        <v>548</v>
      </c>
      <c r="G414" s="33"/>
      <c r="H414" s="33"/>
      <c r="I414" s="94"/>
      <c r="J414" s="33"/>
      <c r="K414" s="33"/>
      <c r="L414" s="34"/>
      <c r="M414" s="174"/>
      <c r="N414" s="175"/>
      <c r="O414" s="59"/>
      <c r="P414" s="59"/>
      <c r="Q414" s="59"/>
      <c r="R414" s="59"/>
      <c r="S414" s="59"/>
      <c r="T414" s="60"/>
      <c r="U414" s="33"/>
      <c r="V414" s="33"/>
      <c r="W414" s="33"/>
      <c r="X414" s="33"/>
      <c r="Y414" s="33"/>
      <c r="Z414" s="33"/>
      <c r="AA414" s="33"/>
      <c r="AB414" s="33"/>
      <c r="AC414" s="33"/>
      <c r="AD414" s="33"/>
      <c r="AE414" s="33"/>
      <c r="AT414" s="18" t="s">
        <v>152</v>
      </c>
      <c r="AU414" s="18" t="s">
        <v>82</v>
      </c>
    </row>
    <row r="415" spans="1:65" s="2" customFormat="1" ht="97.5">
      <c r="A415" s="33"/>
      <c r="B415" s="34"/>
      <c r="C415" s="33"/>
      <c r="D415" s="172" t="s">
        <v>154</v>
      </c>
      <c r="E415" s="33"/>
      <c r="F415" s="176" t="s">
        <v>549</v>
      </c>
      <c r="G415" s="33"/>
      <c r="H415" s="33"/>
      <c r="I415" s="94"/>
      <c r="J415" s="33"/>
      <c r="K415" s="33"/>
      <c r="L415" s="34"/>
      <c r="M415" s="174"/>
      <c r="N415" s="175"/>
      <c r="O415" s="59"/>
      <c r="P415" s="59"/>
      <c r="Q415" s="59"/>
      <c r="R415" s="59"/>
      <c r="S415" s="59"/>
      <c r="T415" s="60"/>
      <c r="U415" s="33"/>
      <c r="V415" s="33"/>
      <c r="W415" s="33"/>
      <c r="X415" s="33"/>
      <c r="Y415" s="33"/>
      <c r="Z415" s="33"/>
      <c r="AA415" s="33"/>
      <c r="AB415" s="33"/>
      <c r="AC415" s="33"/>
      <c r="AD415" s="33"/>
      <c r="AE415" s="33"/>
      <c r="AT415" s="18" t="s">
        <v>154</v>
      </c>
      <c r="AU415" s="18" t="s">
        <v>82</v>
      </c>
    </row>
    <row r="416" spans="1:65" s="13" customFormat="1" ht="11.25">
      <c r="B416" s="177"/>
      <c r="D416" s="172" t="s">
        <v>156</v>
      </c>
      <c r="E416" s="178" t="s">
        <v>1</v>
      </c>
      <c r="F416" s="179" t="s">
        <v>550</v>
      </c>
      <c r="H416" s="180">
        <v>165</v>
      </c>
      <c r="I416" s="181"/>
      <c r="L416" s="177"/>
      <c r="M416" s="182"/>
      <c r="N416" s="183"/>
      <c r="O416" s="183"/>
      <c r="P416" s="183"/>
      <c r="Q416" s="183"/>
      <c r="R416" s="183"/>
      <c r="S416" s="183"/>
      <c r="T416" s="184"/>
      <c r="AT416" s="178" t="s">
        <v>156</v>
      </c>
      <c r="AU416" s="178" t="s">
        <v>82</v>
      </c>
      <c r="AV416" s="13" t="s">
        <v>82</v>
      </c>
      <c r="AW416" s="13" t="s">
        <v>29</v>
      </c>
      <c r="AX416" s="13" t="s">
        <v>80</v>
      </c>
      <c r="AY416" s="178" t="s">
        <v>142</v>
      </c>
    </row>
    <row r="417" spans="1:65" s="2" customFormat="1" ht="21.75" customHeight="1">
      <c r="A417" s="33"/>
      <c r="B417" s="158"/>
      <c r="C417" s="159" t="s">
        <v>551</v>
      </c>
      <c r="D417" s="159" t="s">
        <v>145</v>
      </c>
      <c r="E417" s="160" t="s">
        <v>552</v>
      </c>
      <c r="F417" s="161" t="s">
        <v>553</v>
      </c>
      <c r="G417" s="162" t="s">
        <v>199</v>
      </c>
      <c r="H417" s="163">
        <v>165</v>
      </c>
      <c r="I417" s="164"/>
      <c r="J417" s="165">
        <f>ROUND(I417*H417,2)</f>
        <v>0</v>
      </c>
      <c r="K417" s="161" t="s">
        <v>149</v>
      </c>
      <c r="L417" s="34"/>
      <c r="M417" s="166" t="s">
        <v>1</v>
      </c>
      <c r="N417" s="167" t="s">
        <v>37</v>
      </c>
      <c r="O417" s="59"/>
      <c r="P417" s="168">
        <f>O417*H417</f>
        <v>0</v>
      </c>
      <c r="Q417" s="168">
        <v>2.6800000000000001E-3</v>
      </c>
      <c r="R417" s="168">
        <f>Q417*H417</f>
        <v>0.44220000000000004</v>
      </c>
      <c r="S417" s="168">
        <v>0</v>
      </c>
      <c r="T417" s="169">
        <f>S417*H417</f>
        <v>0</v>
      </c>
      <c r="U417" s="33"/>
      <c r="V417" s="33"/>
      <c r="W417" s="33"/>
      <c r="X417" s="33"/>
      <c r="Y417" s="33"/>
      <c r="Z417" s="33"/>
      <c r="AA417" s="33"/>
      <c r="AB417" s="33"/>
      <c r="AC417" s="33"/>
      <c r="AD417" s="33"/>
      <c r="AE417" s="33"/>
      <c r="AR417" s="170" t="s">
        <v>150</v>
      </c>
      <c r="AT417" s="170" t="s">
        <v>145</v>
      </c>
      <c r="AU417" s="170" t="s">
        <v>82</v>
      </c>
      <c r="AY417" s="18" t="s">
        <v>142</v>
      </c>
      <c r="BE417" s="171">
        <f>IF(N417="základní",J417,0)</f>
        <v>0</v>
      </c>
      <c r="BF417" s="171">
        <f>IF(N417="snížená",J417,0)</f>
        <v>0</v>
      </c>
      <c r="BG417" s="171">
        <f>IF(N417="zákl. přenesená",J417,0)</f>
        <v>0</v>
      </c>
      <c r="BH417" s="171">
        <f>IF(N417="sníž. přenesená",J417,0)</f>
        <v>0</v>
      </c>
      <c r="BI417" s="171">
        <f>IF(N417="nulová",J417,0)</f>
        <v>0</v>
      </c>
      <c r="BJ417" s="18" t="s">
        <v>80</v>
      </c>
      <c r="BK417" s="171">
        <f>ROUND(I417*H417,2)</f>
        <v>0</v>
      </c>
      <c r="BL417" s="18" t="s">
        <v>150</v>
      </c>
      <c r="BM417" s="170" t="s">
        <v>554</v>
      </c>
    </row>
    <row r="418" spans="1:65" s="2" customFormat="1" ht="29.25">
      <c r="A418" s="33"/>
      <c r="B418" s="34"/>
      <c r="C418" s="33"/>
      <c r="D418" s="172" t="s">
        <v>152</v>
      </c>
      <c r="E418" s="33"/>
      <c r="F418" s="173" t="s">
        <v>555</v>
      </c>
      <c r="G418" s="33"/>
      <c r="H418" s="33"/>
      <c r="I418" s="94"/>
      <c r="J418" s="33"/>
      <c r="K418" s="33"/>
      <c r="L418" s="34"/>
      <c r="M418" s="174"/>
      <c r="N418" s="175"/>
      <c r="O418" s="59"/>
      <c r="P418" s="59"/>
      <c r="Q418" s="59"/>
      <c r="R418" s="59"/>
      <c r="S418" s="59"/>
      <c r="T418" s="60"/>
      <c r="U418" s="33"/>
      <c r="V418" s="33"/>
      <c r="W418" s="33"/>
      <c r="X418" s="33"/>
      <c r="Y418" s="33"/>
      <c r="Z418" s="33"/>
      <c r="AA418" s="33"/>
      <c r="AB418" s="33"/>
      <c r="AC418" s="33"/>
      <c r="AD418" s="33"/>
      <c r="AE418" s="33"/>
      <c r="AT418" s="18" t="s">
        <v>152</v>
      </c>
      <c r="AU418" s="18" t="s">
        <v>82</v>
      </c>
    </row>
    <row r="419" spans="1:65" s="2" customFormat="1" ht="107.25">
      <c r="A419" s="33"/>
      <c r="B419" s="34"/>
      <c r="C419" s="33"/>
      <c r="D419" s="172" t="s">
        <v>154</v>
      </c>
      <c r="E419" s="33"/>
      <c r="F419" s="176" t="s">
        <v>556</v>
      </c>
      <c r="G419" s="33"/>
      <c r="H419" s="33"/>
      <c r="I419" s="94"/>
      <c r="J419" s="33"/>
      <c r="K419" s="33"/>
      <c r="L419" s="34"/>
      <c r="M419" s="174"/>
      <c r="N419" s="175"/>
      <c r="O419" s="59"/>
      <c r="P419" s="59"/>
      <c r="Q419" s="59"/>
      <c r="R419" s="59"/>
      <c r="S419" s="59"/>
      <c r="T419" s="60"/>
      <c r="U419" s="33"/>
      <c r="V419" s="33"/>
      <c r="W419" s="33"/>
      <c r="X419" s="33"/>
      <c r="Y419" s="33"/>
      <c r="Z419" s="33"/>
      <c r="AA419" s="33"/>
      <c r="AB419" s="33"/>
      <c r="AC419" s="33"/>
      <c r="AD419" s="33"/>
      <c r="AE419" s="33"/>
      <c r="AT419" s="18" t="s">
        <v>154</v>
      </c>
      <c r="AU419" s="18" t="s">
        <v>82</v>
      </c>
    </row>
    <row r="420" spans="1:65" s="13" customFormat="1" ht="11.25">
      <c r="B420" s="177"/>
      <c r="D420" s="172" t="s">
        <v>156</v>
      </c>
      <c r="E420" s="178" t="s">
        <v>1</v>
      </c>
      <c r="F420" s="179" t="s">
        <v>550</v>
      </c>
      <c r="H420" s="180">
        <v>165</v>
      </c>
      <c r="I420" s="181"/>
      <c r="L420" s="177"/>
      <c r="M420" s="182"/>
      <c r="N420" s="183"/>
      <c r="O420" s="183"/>
      <c r="P420" s="183"/>
      <c r="Q420" s="183"/>
      <c r="R420" s="183"/>
      <c r="S420" s="183"/>
      <c r="T420" s="184"/>
      <c r="AT420" s="178" t="s">
        <v>156</v>
      </c>
      <c r="AU420" s="178" t="s">
        <v>82</v>
      </c>
      <c r="AV420" s="13" t="s">
        <v>82</v>
      </c>
      <c r="AW420" s="13" t="s">
        <v>29</v>
      </c>
      <c r="AX420" s="13" t="s">
        <v>80</v>
      </c>
      <c r="AY420" s="178" t="s">
        <v>142</v>
      </c>
    </row>
    <row r="421" spans="1:65" s="2" customFormat="1" ht="21.75" customHeight="1">
      <c r="A421" s="33"/>
      <c r="B421" s="158"/>
      <c r="C421" s="159" t="s">
        <v>557</v>
      </c>
      <c r="D421" s="159" t="s">
        <v>145</v>
      </c>
      <c r="E421" s="160" t="s">
        <v>558</v>
      </c>
      <c r="F421" s="161" t="s">
        <v>559</v>
      </c>
      <c r="G421" s="162" t="s">
        <v>163</v>
      </c>
      <c r="H421" s="163">
        <v>60</v>
      </c>
      <c r="I421" s="164"/>
      <c r="J421" s="165">
        <f>ROUND(I421*H421,2)</f>
        <v>0</v>
      </c>
      <c r="K421" s="161" t="s">
        <v>149</v>
      </c>
      <c r="L421" s="34"/>
      <c r="M421" s="166" t="s">
        <v>1</v>
      </c>
      <c r="N421" s="167" t="s">
        <v>37</v>
      </c>
      <c r="O421" s="59"/>
      <c r="P421" s="168">
        <f>O421*H421</f>
        <v>0</v>
      </c>
      <c r="Q421" s="168">
        <v>0</v>
      </c>
      <c r="R421" s="168">
        <f>Q421*H421</f>
        <v>0</v>
      </c>
      <c r="S421" s="168">
        <v>0</v>
      </c>
      <c r="T421" s="169">
        <f>S421*H421</f>
        <v>0</v>
      </c>
      <c r="U421" s="33"/>
      <c r="V421" s="33"/>
      <c r="W421" s="33"/>
      <c r="X421" s="33"/>
      <c r="Y421" s="33"/>
      <c r="Z421" s="33"/>
      <c r="AA421" s="33"/>
      <c r="AB421" s="33"/>
      <c r="AC421" s="33"/>
      <c r="AD421" s="33"/>
      <c r="AE421" s="33"/>
      <c r="AR421" s="170" t="s">
        <v>150</v>
      </c>
      <c r="AT421" s="170" t="s">
        <v>145</v>
      </c>
      <c r="AU421" s="170" t="s">
        <v>82</v>
      </c>
      <c r="AY421" s="18" t="s">
        <v>142</v>
      </c>
      <c r="BE421" s="171">
        <f>IF(N421="základní",J421,0)</f>
        <v>0</v>
      </c>
      <c r="BF421" s="171">
        <f>IF(N421="snížená",J421,0)</f>
        <v>0</v>
      </c>
      <c r="BG421" s="171">
        <f>IF(N421="zákl. přenesená",J421,0)</f>
        <v>0</v>
      </c>
      <c r="BH421" s="171">
        <f>IF(N421="sníž. přenesená",J421,0)</f>
        <v>0</v>
      </c>
      <c r="BI421" s="171">
        <f>IF(N421="nulová",J421,0)</f>
        <v>0</v>
      </c>
      <c r="BJ421" s="18" t="s">
        <v>80</v>
      </c>
      <c r="BK421" s="171">
        <f>ROUND(I421*H421,2)</f>
        <v>0</v>
      </c>
      <c r="BL421" s="18" t="s">
        <v>150</v>
      </c>
      <c r="BM421" s="170" t="s">
        <v>560</v>
      </c>
    </row>
    <row r="422" spans="1:65" s="2" customFormat="1" ht="19.5">
      <c r="A422" s="33"/>
      <c r="B422" s="34"/>
      <c r="C422" s="33"/>
      <c r="D422" s="172" t="s">
        <v>152</v>
      </c>
      <c r="E422" s="33"/>
      <c r="F422" s="173" t="s">
        <v>561</v>
      </c>
      <c r="G422" s="33"/>
      <c r="H422" s="33"/>
      <c r="I422" s="94"/>
      <c r="J422" s="33"/>
      <c r="K422" s="33"/>
      <c r="L422" s="34"/>
      <c r="M422" s="174"/>
      <c r="N422" s="175"/>
      <c r="O422" s="59"/>
      <c r="P422" s="59"/>
      <c r="Q422" s="59"/>
      <c r="R422" s="59"/>
      <c r="S422" s="59"/>
      <c r="T422" s="60"/>
      <c r="U422" s="33"/>
      <c r="V422" s="33"/>
      <c r="W422" s="33"/>
      <c r="X422" s="33"/>
      <c r="Y422" s="33"/>
      <c r="Z422" s="33"/>
      <c r="AA422" s="33"/>
      <c r="AB422" s="33"/>
      <c r="AC422" s="33"/>
      <c r="AD422" s="33"/>
      <c r="AE422" s="33"/>
      <c r="AT422" s="18" t="s">
        <v>152</v>
      </c>
      <c r="AU422" s="18" t="s">
        <v>82</v>
      </c>
    </row>
    <row r="423" spans="1:65" s="2" customFormat="1" ht="48.75">
      <c r="A423" s="33"/>
      <c r="B423" s="34"/>
      <c r="C423" s="33"/>
      <c r="D423" s="172" t="s">
        <v>154</v>
      </c>
      <c r="E423" s="33"/>
      <c r="F423" s="176" t="s">
        <v>562</v>
      </c>
      <c r="G423" s="33"/>
      <c r="H423" s="33"/>
      <c r="I423" s="94"/>
      <c r="J423" s="33"/>
      <c r="K423" s="33"/>
      <c r="L423" s="34"/>
      <c r="M423" s="174"/>
      <c r="N423" s="175"/>
      <c r="O423" s="59"/>
      <c r="P423" s="59"/>
      <c r="Q423" s="59"/>
      <c r="R423" s="59"/>
      <c r="S423" s="59"/>
      <c r="T423" s="60"/>
      <c r="U423" s="33"/>
      <c r="V423" s="33"/>
      <c r="W423" s="33"/>
      <c r="X423" s="33"/>
      <c r="Y423" s="33"/>
      <c r="Z423" s="33"/>
      <c r="AA423" s="33"/>
      <c r="AB423" s="33"/>
      <c r="AC423" s="33"/>
      <c r="AD423" s="33"/>
      <c r="AE423" s="33"/>
      <c r="AT423" s="18" t="s">
        <v>154</v>
      </c>
      <c r="AU423" s="18" t="s">
        <v>82</v>
      </c>
    </row>
    <row r="424" spans="1:65" s="13" customFormat="1" ht="22.5">
      <c r="B424" s="177"/>
      <c r="D424" s="172" t="s">
        <v>156</v>
      </c>
      <c r="E424" s="178" t="s">
        <v>1</v>
      </c>
      <c r="F424" s="179" t="s">
        <v>563</v>
      </c>
      <c r="H424" s="180">
        <v>60</v>
      </c>
      <c r="I424" s="181"/>
      <c r="L424" s="177"/>
      <c r="M424" s="182"/>
      <c r="N424" s="183"/>
      <c r="O424" s="183"/>
      <c r="P424" s="183"/>
      <c r="Q424" s="183"/>
      <c r="R424" s="183"/>
      <c r="S424" s="183"/>
      <c r="T424" s="184"/>
      <c r="AT424" s="178" t="s">
        <v>156</v>
      </c>
      <c r="AU424" s="178" t="s">
        <v>82</v>
      </c>
      <c r="AV424" s="13" t="s">
        <v>82</v>
      </c>
      <c r="AW424" s="13" t="s">
        <v>29</v>
      </c>
      <c r="AX424" s="13" t="s">
        <v>80</v>
      </c>
      <c r="AY424" s="178" t="s">
        <v>142</v>
      </c>
    </row>
    <row r="425" spans="1:65" s="2" customFormat="1" ht="16.5" customHeight="1">
      <c r="A425" s="33"/>
      <c r="B425" s="158"/>
      <c r="C425" s="200" t="s">
        <v>564</v>
      </c>
      <c r="D425" s="200" t="s">
        <v>226</v>
      </c>
      <c r="E425" s="201" t="s">
        <v>565</v>
      </c>
      <c r="F425" s="202" t="s">
        <v>566</v>
      </c>
      <c r="G425" s="203" t="s">
        <v>163</v>
      </c>
      <c r="H425" s="204">
        <v>60</v>
      </c>
      <c r="I425" s="205"/>
      <c r="J425" s="206">
        <f>ROUND(I425*H425,2)</f>
        <v>0</v>
      </c>
      <c r="K425" s="202" t="s">
        <v>149</v>
      </c>
      <c r="L425" s="207"/>
      <c r="M425" s="208" t="s">
        <v>1</v>
      </c>
      <c r="N425" s="209" t="s">
        <v>37</v>
      </c>
      <c r="O425" s="59"/>
      <c r="P425" s="168">
        <f>O425*H425</f>
        <v>0</v>
      </c>
      <c r="Q425" s="168">
        <v>6.9999999999999999E-4</v>
      </c>
      <c r="R425" s="168">
        <f>Q425*H425</f>
        <v>4.2000000000000003E-2</v>
      </c>
      <c r="S425" s="168">
        <v>0</v>
      </c>
      <c r="T425" s="169">
        <f>S425*H425</f>
        <v>0</v>
      </c>
      <c r="U425" s="33"/>
      <c r="V425" s="33"/>
      <c r="W425" s="33"/>
      <c r="X425" s="33"/>
      <c r="Y425" s="33"/>
      <c r="Z425" s="33"/>
      <c r="AA425" s="33"/>
      <c r="AB425" s="33"/>
      <c r="AC425" s="33"/>
      <c r="AD425" s="33"/>
      <c r="AE425" s="33"/>
      <c r="AR425" s="170" t="s">
        <v>230</v>
      </c>
      <c r="AT425" s="170" t="s">
        <v>226</v>
      </c>
      <c r="AU425" s="170" t="s">
        <v>82</v>
      </c>
      <c r="AY425" s="18" t="s">
        <v>142</v>
      </c>
      <c r="BE425" s="171">
        <f>IF(N425="základní",J425,0)</f>
        <v>0</v>
      </c>
      <c r="BF425" s="171">
        <f>IF(N425="snížená",J425,0)</f>
        <v>0</v>
      </c>
      <c r="BG425" s="171">
        <f>IF(N425="zákl. přenesená",J425,0)</f>
        <v>0</v>
      </c>
      <c r="BH425" s="171">
        <f>IF(N425="sníž. přenesená",J425,0)</f>
        <v>0</v>
      </c>
      <c r="BI425" s="171">
        <f>IF(N425="nulová",J425,0)</f>
        <v>0</v>
      </c>
      <c r="BJ425" s="18" t="s">
        <v>80</v>
      </c>
      <c r="BK425" s="171">
        <f>ROUND(I425*H425,2)</f>
        <v>0</v>
      </c>
      <c r="BL425" s="18" t="s">
        <v>150</v>
      </c>
      <c r="BM425" s="170" t="s">
        <v>567</v>
      </c>
    </row>
    <row r="426" spans="1:65" s="2" customFormat="1" ht="11.25">
      <c r="A426" s="33"/>
      <c r="B426" s="34"/>
      <c r="C426" s="33"/>
      <c r="D426" s="172" t="s">
        <v>152</v>
      </c>
      <c r="E426" s="33"/>
      <c r="F426" s="173" t="s">
        <v>566</v>
      </c>
      <c r="G426" s="33"/>
      <c r="H426" s="33"/>
      <c r="I426" s="94"/>
      <c r="J426" s="33"/>
      <c r="K426" s="33"/>
      <c r="L426" s="34"/>
      <c r="M426" s="174"/>
      <c r="N426" s="175"/>
      <c r="O426" s="59"/>
      <c r="P426" s="59"/>
      <c r="Q426" s="59"/>
      <c r="R426" s="59"/>
      <c r="S426" s="59"/>
      <c r="T426" s="60"/>
      <c r="U426" s="33"/>
      <c r="V426" s="33"/>
      <c r="W426" s="33"/>
      <c r="X426" s="33"/>
      <c r="Y426" s="33"/>
      <c r="Z426" s="33"/>
      <c r="AA426" s="33"/>
      <c r="AB426" s="33"/>
      <c r="AC426" s="33"/>
      <c r="AD426" s="33"/>
      <c r="AE426" s="33"/>
      <c r="AT426" s="18" t="s">
        <v>152</v>
      </c>
      <c r="AU426" s="18" t="s">
        <v>82</v>
      </c>
    </row>
    <row r="427" spans="1:65" s="13" customFormat="1" ht="22.5">
      <c r="B427" s="177"/>
      <c r="D427" s="172" t="s">
        <v>156</v>
      </c>
      <c r="E427" s="178" t="s">
        <v>1</v>
      </c>
      <c r="F427" s="179" t="s">
        <v>563</v>
      </c>
      <c r="H427" s="180">
        <v>60</v>
      </c>
      <c r="I427" s="181"/>
      <c r="L427" s="177"/>
      <c r="M427" s="182"/>
      <c r="N427" s="183"/>
      <c r="O427" s="183"/>
      <c r="P427" s="183"/>
      <c r="Q427" s="183"/>
      <c r="R427" s="183"/>
      <c r="S427" s="183"/>
      <c r="T427" s="184"/>
      <c r="AT427" s="178" t="s">
        <v>156</v>
      </c>
      <c r="AU427" s="178" t="s">
        <v>82</v>
      </c>
      <c r="AV427" s="13" t="s">
        <v>82</v>
      </c>
      <c r="AW427" s="13" t="s">
        <v>29</v>
      </c>
      <c r="AX427" s="13" t="s">
        <v>80</v>
      </c>
      <c r="AY427" s="178" t="s">
        <v>142</v>
      </c>
    </row>
    <row r="428" spans="1:65" s="2" customFormat="1" ht="21.75" customHeight="1">
      <c r="A428" s="33"/>
      <c r="B428" s="158"/>
      <c r="C428" s="159" t="s">
        <v>568</v>
      </c>
      <c r="D428" s="159" t="s">
        <v>145</v>
      </c>
      <c r="E428" s="160" t="s">
        <v>569</v>
      </c>
      <c r="F428" s="161" t="s">
        <v>570</v>
      </c>
      <c r="G428" s="162" t="s">
        <v>163</v>
      </c>
      <c r="H428" s="163">
        <v>24</v>
      </c>
      <c r="I428" s="164"/>
      <c r="J428" s="165">
        <f>ROUND(I428*H428,2)</f>
        <v>0</v>
      </c>
      <c r="K428" s="161" t="s">
        <v>149</v>
      </c>
      <c r="L428" s="34"/>
      <c r="M428" s="166" t="s">
        <v>1</v>
      </c>
      <c r="N428" s="167" t="s">
        <v>37</v>
      </c>
      <c r="O428" s="59"/>
      <c r="P428" s="168">
        <f>O428*H428</f>
        <v>0</v>
      </c>
      <c r="Q428" s="168">
        <v>0</v>
      </c>
      <c r="R428" s="168">
        <f>Q428*H428</f>
        <v>0</v>
      </c>
      <c r="S428" s="168">
        <v>0</v>
      </c>
      <c r="T428" s="169">
        <f>S428*H428</f>
        <v>0</v>
      </c>
      <c r="U428" s="33"/>
      <c r="V428" s="33"/>
      <c r="W428" s="33"/>
      <c r="X428" s="33"/>
      <c r="Y428" s="33"/>
      <c r="Z428" s="33"/>
      <c r="AA428" s="33"/>
      <c r="AB428" s="33"/>
      <c r="AC428" s="33"/>
      <c r="AD428" s="33"/>
      <c r="AE428" s="33"/>
      <c r="AR428" s="170" t="s">
        <v>150</v>
      </c>
      <c r="AT428" s="170" t="s">
        <v>145</v>
      </c>
      <c r="AU428" s="170" t="s">
        <v>82</v>
      </c>
      <c r="AY428" s="18" t="s">
        <v>142</v>
      </c>
      <c r="BE428" s="171">
        <f>IF(N428="základní",J428,0)</f>
        <v>0</v>
      </c>
      <c r="BF428" s="171">
        <f>IF(N428="snížená",J428,0)</f>
        <v>0</v>
      </c>
      <c r="BG428" s="171">
        <f>IF(N428="zákl. přenesená",J428,0)</f>
        <v>0</v>
      </c>
      <c r="BH428" s="171">
        <f>IF(N428="sníž. přenesená",J428,0)</f>
        <v>0</v>
      </c>
      <c r="BI428" s="171">
        <f>IF(N428="nulová",J428,0)</f>
        <v>0</v>
      </c>
      <c r="BJ428" s="18" t="s">
        <v>80</v>
      </c>
      <c r="BK428" s="171">
        <f>ROUND(I428*H428,2)</f>
        <v>0</v>
      </c>
      <c r="BL428" s="18" t="s">
        <v>150</v>
      </c>
      <c r="BM428" s="170" t="s">
        <v>571</v>
      </c>
    </row>
    <row r="429" spans="1:65" s="2" customFormat="1" ht="19.5">
      <c r="A429" s="33"/>
      <c r="B429" s="34"/>
      <c r="C429" s="33"/>
      <c r="D429" s="172" t="s">
        <v>152</v>
      </c>
      <c r="E429" s="33"/>
      <c r="F429" s="173" t="s">
        <v>572</v>
      </c>
      <c r="G429" s="33"/>
      <c r="H429" s="33"/>
      <c r="I429" s="94"/>
      <c r="J429" s="33"/>
      <c r="K429" s="33"/>
      <c r="L429" s="34"/>
      <c r="M429" s="174"/>
      <c r="N429" s="175"/>
      <c r="O429" s="59"/>
      <c r="P429" s="59"/>
      <c r="Q429" s="59"/>
      <c r="R429" s="59"/>
      <c r="S429" s="59"/>
      <c r="T429" s="60"/>
      <c r="U429" s="33"/>
      <c r="V429" s="33"/>
      <c r="W429" s="33"/>
      <c r="X429" s="33"/>
      <c r="Y429" s="33"/>
      <c r="Z429" s="33"/>
      <c r="AA429" s="33"/>
      <c r="AB429" s="33"/>
      <c r="AC429" s="33"/>
      <c r="AD429" s="33"/>
      <c r="AE429" s="33"/>
      <c r="AT429" s="18" t="s">
        <v>152</v>
      </c>
      <c r="AU429" s="18" t="s">
        <v>82</v>
      </c>
    </row>
    <row r="430" spans="1:65" s="2" customFormat="1" ht="48.75">
      <c r="A430" s="33"/>
      <c r="B430" s="34"/>
      <c r="C430" s="33"/>
      <c r="D430" s="172" t="s">
        <v>154</v>
      </c>
      <c r="E430" s="33"/>
      <c r="F430" s="176" t="s">
        <v>562</v>
      </c>
      <c r="G430" s="33"/>
      <c r="H430" s="33"/>
      <c r="I430" s="94"/>
      <c r="J430" s="33"/>
      <c r="K430" s="33"/>
      <c r="L430" s="34"/>
      <c r="M430" s="174"/>
      <c r="N430" s="175"/>
      <c r="O430" s="59"/>
      <c r="P430" s="59"/>
      <c r="Q430" s="59"/>
      <c r="R430" s="59"/>
      <c r="S430" s="59"/>
      <c r="T430" s="60"/>
      <c r="U430" s="33"/>
      <c r="V430" s="33"/>
      <c r="W430" s="33"/>
      <c r="X430" s="33"/>
      <c r="Y430" s="33"/>
      <c r="Z430" s="33"/>
      <c r="AA430" s="33"/>
      <c r="AB430" s="33"/>
      <c r="AC430" s="33"/>
      <c r="AD430" s="33"/>
      <c r="AE430" s="33"/>
      <c r="AT430" s="18" t="s">
        <v>154</v>
      </c>
      <c r="AU430" s="18" t="s">
        <v>82</v>
      </c>
    </row>
    <row r="431" spans="1:65" s="13" customFormat="1" ht="11.25">
      <c r="B431" s="177"/>
      <c r="D431" s="172" t="s">
        <v>156</v>
      </c>
      <c r="E431" s="178" t="s">
        <v>1</v>
      </c>
      <c r="F431" s="179" t="s">
        <v>573</v>
      </c>
      <c r="H431" s="180">
        <v>24</v>
      </c>
      <c r="I431" s="181"/>
      <c r="L431" s="177"/>
      <c r="M431" s="182"/>
      <c r="N431" s="183"/>
      <c r="O431" s="183"/>
      <c r="P431" s="183"/>
      <c r="Q431" s="183"/>
      <c r="R431" s="183"/>
      <c r="S431" s="183"/>
      <c r="T431" s="184"/>
      <c r="AT431" s="178" t="s">
        <v>156</v>
      </c>
      <c r="AU431" s="178" t="s">
        <v>82</v>
      </c>
      <c r="AV431" s="13" t="s">
        <v>82</v>
      </c>
      <c r="AW431" s="13" t="s">
        <v>29</v>
      </c>
      <c r="AX431" s="13" t="s">
        <v>80</v>
      </c>
      <c r="AY431" s="178" t="s">
        <v>142</v>
      </c>
    </row>
    <row r="432" spans="1:65" s="2" customFormat="1" ht="16.5" customHeight="1">
      <c r="A432" s="33"/>
      <c r="B432" s="158"/>
      <c r="C432" s="200" t="s">
        <v>574</v>
      </c>
      <c r="D432" s="200" t="s">
        <v>226</v>
      </c>
      <c r="E432" s="201" t="s">
        <v>575</v>
      </c>
      <c r="F432" s="202" t="s">
        <v>576</v>
      </c>
      <c r="G432" s="203" t="s">
        <v>163</v>
      </c>
      <c r="H432" s="204">
        <v>24</v>
      </c>
      <c r="I432" s="205"/>
      <c r="J432" s="206">
        <f>ROUND(I432*H432,2)</f>
        <v>0</v>
      </c>
      <c r="K432" s="202" t="s">
        <v>149</v>
      </c>
      <c r="L432" s="207"/>
      <c r="M432" s="208" t="s">
        <v>1</v>
      </c>
      <c r="N432" s="209" t="s">
        <v>37</v>
      </c>
      <c r="O432" s="59"/>
      <c r="P432" s="168">
        <f>O432*H432</f>
        <v>0</v>
      </c>
      <c r="Q432" s="168">
        <v>1.7799999999999999E-3</v>
      </c>
      <c r="R432" s="168">
        <f>Q432*H432</f>
        <v>4.2719999999999994E-2</v>
      </c>
      <c r="S432" s="168">
        <v>0</v>
      </c>
      <c r="T432" s="169">
        <f>S432*H432</f>
        <v>0</v>
      </c>
      <c r="U432" s="33"/>
      <c r="V432" s="33"/>
      <c r="W432" s="33"/>
      <c r="X432" s="33"/>
      <c r="Y432" s="33"/>
      <c r="Z432" s="33"/>
      <c r="AA432" s="33"/>
      <c r="AB432" s="33"/>
      <c r="AC432" s="33"/>
      <c r="AD432" s="33"/>
      <c r="AE432" s="33"/>
      <c r="AR432" s="170" t="s">
        <v>230</v>
      </c>
      <c r="AT432" s="170" t="s">
        <v>226</v>
      </c>
      <c r="AU432" s="170" t="s">
        <v>82</v>
      </c>
      <c r="AY432" s="18" t="s">
        <v>142</v>
      </c>
      <c r="BE432" s="171">
        <f>IF(N432="základní",J432,0)</f>
        <v>0</v>
      </c>
      <c r="BF432" s="171">
        <f>IF(N432="snížená",J432,0)</f>
        <v>0</v>
      </c>
      <c r="BG432" s="171">
        <f>IF(N432="zákl. přenesená",J432,0)</f>
        <v>0</v>
      </c>
      <c r="BH432" s="171">
        <f>IF(N432="sníž. přenesená",J432,0)</f>
        <v>0</v>
      </c>
      <c r="BI432" s="171">
        <f>IF(N432="nulová",J432,0)</f>
        <v>0</v>
      </c>
      <c r="BJ432" s="18" t="s">
        <v>80</v>
      </c>
      <c r="BK432" s="171">
        <f>ROUND(I432*H432,2)</f>
        <v>0</v>
      </c>
      <c r="BL432" s="18" t="s">
        <v>150</v>
      </c>
      <c r="BM432" s="170" t="s">
        <v>577</v>
      </c>
    </row>
    <row r="433" spans="1:65" s="2" customFormat="1" ht="11.25">
      <c r="A433" s="33"/>
      <c r="B433" s="34"/>
      <c r="C433" s="33"/>
      <c r="D433" s="172" t="s">
        <v>152</v>
      </c>
      <c r="E433" s="33"/>
      <c r="F433" s="173" t="s">
        <v>576</v>
      </c>
      <c r="G433" s="33"/>
      <c r="H433" s="33"/>
      <c r="I433" s="94"/>
      <c r="J433" s="33"/>
      <c r="K433" s="33"/>
      <c r="L433" s="34"/>
      <c r="M433" s="174"/>
      <c r="N433" s="175"/>
      <c r="O433" s="59"/>
      <c r="P433" s="59"/>
      <c r="Q433" s="59"/>
      <c r="R433" s="59"/>
      <c r="S433" s="59"/>
      <c r="T433" s="60"/>
      <c r="U433" s="33"/>
      <c r="V433" s="33"/>
      <c r="W433" s="33"/>
      <c r="X433" s="33"/>
      <c r="Y433" s="33"/>
      <c r="Z433" s="33"/>
      <c r="AA433" s="33"/>
      <c r="AB433" s="33"/>
      <c r="AC433" s="33"/>
      <c r="AD433" s="33"/>
      <c r="AE433" s="33"/>
      <c r="AT433" s="18" t="s">
        <v>152</v>
      </c>
      <c r="AU433" s="18" t="s">
        <v>82</v>
      </c>
    </row>
    <row r="434" spans="1:65" s="13" customFormat="1" ht="11.25">
      <c r="B434" s="177"/>
      <c r="D434" s="172" t="s">
        <v>156</v>
      </c>
      <c r="E434" s="178" t="s">
        <v>1</v>
      </c>
      <c r="F434" s="179" t="s">
        <v>573</v>
      </c>
      <c r="H434" s="180">
        <v>24</v>
      </c>
      <c r="I434" s="181"/>
      <c r="L434" s="177"/>
      <c r="M434" s="182"/>
      <c r="N434" s="183"/>
      <c r="O434" s="183"/>
      <c r="P434" s="183"/>
      <c r="Q434" s="183"/>
      <c r="R434" s="183"/>
      <c r="S434" s="183"/>
      <c r="T434" s="184"/>
      <c r="AT434" s="178" t="s">
        <v>156</v>
      </c>
      <c r="AU434" s="178" t="s">
        <v>82</v>
      </c>
      <c r="AV434" s="13" t="s">
        <v>82</v>
      </c>
      <c r="AW434" s="13" t="s">
        <v>29</v>
      </c>
      <c r="AX434" s="13" t="s">
        <v>80</v>
      </c>
      <c r="AY434" s="178" t="s">
        <v>142</v>
      </c>
    </row>
    <row r="435" spans="1:65" s="2" customFormat="1" ht="21.75" customHeight="1">
      <c r="A435" s="33"/>
      <c r="B435" s="158"/>
      <c r="C435" s="159" t="s">
        <v>578</v>
      </c>
      <c r="D435" s="159" t="s">
        <v>145</v>
      </c>
      <c r="E435" s="160" t="s">
        <v>579</v>
      </c>
      <c r="F435" s="161" t="s">
        <v>580</v>
      </c>
      <c r="G435" s="162" t="s">
        <v>163</v>
      </c>
      <c r="H435" s="163">
        <v>30</v>
      </c>
      <c r="I435" s="164"/>
      <c r="J435" s="165">
        <f>ROUND(I435*H435,2)</f>
        <v>0</v>
      </c>
      <c r="K435" s="161" t="s">
        <v>149</v>
      </c>
      <c r="L435" s="34"/>
      <c r="M435" s="166" t="s">
        <v>1</v>
      </c>
      <c r="N435" s="167" t="s">
        <v>37</v>
      </c>
      <c r="O435" s="59"/>
      <c r="P435" s="168">
        <f>O435*H435</f>
        <v>0</v>
      </c>
      <c r="Q435" s="168">
        <v>0.34089999999999998</v>
      </c>
      <c r="R435" s="168">
        <f>Q435*H435</f>
        <v>10.227</v>
      </c>
      <c r="S435" s="168">
        <v>0</v>
      </c>
      <c r="T435" s="169">
        <f>S435*H435</f>
        <v>0</v>
      </c>
      <c r="U435" s="33"/>
      <c r="V435" s="33"/>
      <c r="W435" s="33"/>
      <c r="X435" s="33"/>
      <c r="Y435" s="33"/>
      <c r="Z435" s="33"/>
      <c r="AA435" s="33"/>
      <c r="AB435" s="33"/>
      <c r="AC435" s="33"/>
      <c r="AD435" s="33"/>
      <c r="AE435" s="33"/>
      <c r="AR435" s="170" t="s">
        <v>150</v>
      </c>
      <c r="AT435" s="170" t="s">
        <v>145</v>
      </c>
      <c r="AU435" s="170" t="s">
        <v>82</v>
      </c>
      <c r="AY435" s="18" t="s">
        <v>142</v>
      </c>
      <c r="BE435" s="171">
        <f>IF(N435="základní",J435,0)</f>
        <v>0</v>
      </c>
      <c r="BF435" s="171">
        <f>IF(N435="snížená",J435,0)</f>
        <v>0</v>
      </c>
      <c r="BG435" s="171">
        <f>IF(N435="zákl. přenesená",J435,0)</f>
        <v>0</v>
      </c>
      <c r="BH435" s="171">
        <f>IF(N435="sníž. přenesená",J435,0)</f>
        <v>0</v>
      </c>
      <c r="BI435" s="171">
        <f>IF(N435="nulová",J435,0)</f>
        <v>0</v>
      </c>
      <c r="BJ435" s="18" t="s">
        <v>80</v>
      </c>
      <c r="BK435" s="171">
        <f>ROUND(I435*H435,2)</f>
        <v>0</v>
      </c>
      <c r="BL435" s="18" t="s">
        <v>150</v>
      </c>
      <c r="BM435" s="170" t="s">
        <v>581</v>
      </c>
    </row>
    <row r="436" spans="1:65" s="2" customFormat="1" ht="19.5">
      <c r="A436" s="33"/>
      <c r="B436" s="34"/>
      <c r="C436" s="33"/>
      <c r="D436" s="172" t="s">
        <v>152</v>
      </c>
      <c r="E436" s="33"/>
      <c r="F436" s="173" t="s">
        <v>582</v>
      </c>
      <c r="G436" s="33"/>
      <c r="H436" s="33"/>
      <c r="I436" s="94"/>
      <c r="J436" s="33"/>
      <c r="K436" s="33"/>
      <c r="L436" s="34"/>
      <c r="M436" s="174"/>
      <c r="N436" s="175"/>
      <c r="O436" s="59"/>
      <c r="P436" s="59"/>
      <c r="Q436" s="59"/>
      <c r="R436" s="59"/>
      <c r="S436" s="59"/>
      <c r="T436" s="60"/>
      <c r="U436" s="33"/>
      <c r="V436" s="33"/>
      <c r="W436" s="33"/>
      <c r="X436" s="33"/>
      <c r="Y436" s="33"/>
      <c r="Z436" s="33"/>
      <c r="AA436" s="33"/>
      <c r="AB436" s="33"/>
      <c r="AC436" s="33"/>
      <c r="AD436" s="33"/>
      <c r="AE436" s="33"/>
      <c r="AT436" s="18" t="s">
        <v>152</v>
      </c>
      <c r="AU436" s="18" t="s">
        <v>82</v>
      </c>
    </row>
    <row r="437" spans="1:65" s="2" customFormat="1" ht="97.5">
      <c r="A437" s="33"/>
      <c r="B437" s="34"/>
      <c r="C437" s="33"/>
      <c r="D437" s="172" t="s">
        <v>154</v>
      </c>
      <c r="E437" s="33"/>
      <c r="F437" s="176" t="s">
        <v>583</v>
      </c>
      <c r="G437" s="33"/>
      <c r="H437" s="33"/>
      <c r="I437" s="94"/>
      <c r="J437" s="33"/>
      <c r="K437" s="33"/>
      <c r="L437" s="34"/>
      <c r="M437" s="174"/>
      <c r="N437" s="175"/>
      <c r="O437" s="59"/>
      <c r="P437" s="59"/>
      <c r="Q437" s="59"/>
      <c r="R437" s="59"/>
      <c r="S437" s="59"/>
      <c r="T437" s="60"/>
      <c r="U437" s="33"/>
      <c r="V437" s="33"/>
      <c r="W437" s="33"/>
      <c r="X437" s="33"/>
      <c r="Y437" s="33"/>
      <c r="Z437" s="33"/>
      <c r="AA437" s="33"/>
      <c r="AB437" s="33"/>
      <c r="AC437" s="33"/>
      <c r="AD437" s="33"/>
      <c r="AE437" s="33"/>
      <c r="AT437" s="18" t="s">
        <v>154</v>
      </c>
      <c r="AU437" s="18" t="s">
        <v>82</v>
      </c>
    </row>
    <row r="438" spans="1:65" s="13" customFormat="1" ht="11.25">
      <c r="B438" s="177"/>
      <c r="D438" s="172" t="s">
        <v>156</v>
      </c>
      <c r="E438" s="178" t="s">
        <v>1</v>
      </c>
      <c r="F438" s="179" t="s">
        <v>584</v>
      </c>
      <c r="H438" s="180">
        <v>30</v>
      </c>
      <c r="I438" s="181"/>
      <c r="L438" s="177"/>
      <c r="M438" s="182"/>
      <c r="N438" s="183"/>
      <c r="O438" s="183"/>
      <c r="P438" s="183"/>
      <c r="Q438" s="183"/>
      <c r="R438" s="183"/>
      <c r="S438" s="183"/>
      <c r="T438" s="184"/>
      <c r="AT438" s="178" t="s">
        <v>156</v>
      </c>
      <c r="AU438" s="178" t="s">
        <v>82</v>
      </c>
      <c r="AV438" s="13" t="s">
        <v>82</v>
      </c>
      <c r="AW438" s="13" t="s">
        <v>29</v>
      </c>
      <c r="AX438" s="13" t="s">
        <v>80</v>
      </c>
      <c r="AY438" s="178" t="s">
        <v>142</v>
      </c>
    </row>
    <row r="439" spans="1:65" s="2" customFormat="1" ht="16.5" customHeight="1">
      <c r="A439" s="33"/>
      <c r="B439" s="158"/>
      <c r="C439" s="200" t="s">
        <v>585</v>
      </c>
      <c r="D439" s="200" t="s">
        <v>226</v>
      </c>
      <c r="E439" s="201" t="s">
        <v>586</v>
      </c>
      <c r="F439" s="202" t="s">
        <v>587</v>
      </c>
      <c r="G439" s="203" t="s">
        <v>163</v>
      </c>
      <c r="H439" s="204">
        <v>30</v>
      </c>
      <c r="I439" s="205"/>
      <c r="J439" s="206">
        <f>ROUND(I439*H439,2)</f>
        <v>0</v>
      </c>
      <c r="K439" s="202" t="s">
        <v>149</v>
      </c>
      <c r="L439" s="207"/>
      <c r="M439" s="208" t="s">
        <v>1</v>
      </c>
      <c r="N439" s="209" t="s">
        <v>37</v>
      </c>
      <c r="O439" s="59"/>
      <c r="P439" s="168">
        <f>O439*H439</f>
        <v>0</v>
      </c>
      <c r="Q439" s="168">
        <v>1.2529999999999999E-2</v>
      </c>
      <c r="R439" s="168">
        <f>Q439*H439</f>
        <v>0.37590000000000001</v>
      </c>
      <c r="S439" s="168">
        <v>0</v>
      </c>
      <c r="T439" s="169">
        <f>S439*H439</f>
        <v>0</v>
      </c>
      <c r="U439" s="33"/>
      <c r="V439" s="33"/>
      <c r="W439" s="33"/>
      <c r="X439" s="33"/>
      <c r="Y439" s="33"/>
      <c r="Z439" s="33"/>
      <c r="AA439" s="33"/>
      <c r="AB439" s="33"/>
      <c r="AC439" s="33"/>
      <c r="AD439" s="33"/>
      <c r="AE439" s="33"/>
      <c r="AR439" s="170" t="s">
        <v>230</v>
      </c>
      <c r="AT439" s="170" t="s">
        <v>226</v>
      </c>
      <c r="AU439" s="170" t="s">
        <v>82</v>
      </c>
      <c r="AY439" s="18" t="s">
        <v>142</v>
      </c>
      <c r="BE439" s="171">
        <f>IF(N439="základní",J439,0)</f>
        <v>0</v>
      </c>
      <c r="BF439" s="171">
        <f>IF(N439="snížená",J439,0)</f>
        <v>0</v>
      </c>
      <c r="BG439" s="171">
        <f>IF(N439="zákl. přenesená",J439,0)</f>
        <v>0</v>
      </c>
      <c r="BH439" s="171">
        <f>IF(N439="sníž. přenesená",J439,0)</f>
        <v>0</v>
      </c>
      <c r="BI439" s="171">
        <f>IF(N439="nulová",J439,0)</f>
        <v>0</v>
      </c>
      <c r="BJ439" s="18" t="s">
        <v>80</v>
      </c>
      <c r="BK439" s="171">
        <f>ROUND(I439*H439,2)</f>
        <v>0</v>
      </c>
      <c r="BL439" s="18" t="s">
        <v>150</v>
      </c>
      <c r="BM439" s="170" t="s">
        <v>588</v>
      </c>
    </row>
    <row r="440" spans="1:65" s="2" customFormat="1" ht="11.25">
      <c r="A440" s="33"/>
      <c r="B440" s="34"/>
      <c r="C440" s="33"/>
      <c r="D440" s="172" t="s">
        <v>152</v>
      </c>
      <c r="E440" s="33"/>
      <c r="F440" s="173" t="s">
        <v>589</v>
      </c>
      <c r="G440" s="33"/>
      <c r="H440" s="33"/>
      <c r="I440" s="94"/>
      <c r="J440" s="33"/>
      <c r="K440" s="33"/>
      <c r="L440" s="34"/>
      <c r="M440" s="174"/>
      <c r="N440" s="175"/>
      <c r="O440" s="59"/>
      <c r="P440" s="59"/>
      <c r="Q440" s="59"/>
      <c r="R440" s="59"/>
      <c r="S440" s="59"/>
      <c r="T440" s="60"/>
      <c r="U440" s="33"/>
      <c r="V440" s="33"/>
      <c r="W440" s="33"/>
      <c r="X440" s="33"/>
      <c r="Y440" s="33"/>
      <c r="Z440" s="33"/>
      <c r="AA440" s="33"/>
      <c r="AB440" s="33"/>
      <c r="AC440" s="33"/>
      <c r="AD440" s="33"/>
      <c r="AE440" s="33"/>
      <c r="AT440" s="18" t="s">
        <v>152</v>
      </c>
      <c r="AU440" s="18" t="s">
        <v>82</v>
      </c>
    </row>
    <row r="441" spans="1:65" s="13" customFormat="1" ht="11.25">
      <c r="B441" s="177"/>
      <c r="D441" s="172" t="s">
        <v>156</v>
      </c>
      <c r="E441" s="178" t="s">
        <v>1</v>
      </c>
      <c r="F441" s="179" t="s">
        <v>590</v>
      </c>
      <c r="H441" s="180">
        <v>30</v>
      </c>
      <c r="I441" s="181"/>
      <c r="L441" s="177"/>
      <c r="M441" s="182"/>
      <c r="N441" s="183"/>
      <c r="O441" s="183"/>
      <c r="P441" s="183"/>
      <c r="Q441" s="183"/>
      <c r="R441" s="183"/>
      <c r="S441" s="183"/>
      <c r="T441" s="184"/>
      <c r="AT441" s="178" t="s">
        <v>156</v>
      </c>
      <c r="AU441" s="178" t="s">
        <v>82</v>
      </c>
      <c r="AV441" s="13" t="s">
        <v>82</v>
      </c>
      <c r="AW441" s="13" t="s">
        <v>29</v>
      </c>
      <c r="AX441" s="13" t="s">
        <v>80</v>
      </c>
      <c r="AY441" s="178" t="s">
        <v>142</v>
      </c>
    </row>
    <row r="442" spans="1:65" s="2" customFormat="1" ht="21.75" customHeight="1">
      <c r="A442" s="33"/>
      <c r="B442" s="158"/>
      <c r="C442" s="200" t="s">
        <v>591</v>
      </c>
      <c r="D442" s="200" t="s">
        <v>226</v>
      </c>
      <c r="E442" s="201" t="s">
        <v>592</v>
      </c>
      <c r="F442" s="202" t="s">
        <v>593</v>
      </c>
      <c r="G442" s="203" t="s">
        <v>163</v>
      </c>
      <c r="H442" s="204">
        <v>30</v>
      </c>
      <c r="I442" s="205"/>
      <c r="J442" s="206">
        <f>ROUND(I442*H442,2)</f>
        <v>0</v>
      </c>
      <c r="K442" s="202" t="s">
        <v>149</v>
      </c>
      <c r="L442" s="207"/>
      <c r="M442" s="208" t="s">
        <v>1</v>
      </c>
      <c r="N442" s="209" t="s">
        <v>37</v>
      </c>
      <c r="O442" s="59"/>
      <c r="P442" s="168">
        <f>O442*H442</f>
        <v>0</v>
      </c>
      <c r="Q442" s="168">
        <v>2.7E-2</v>
      </c>
      <c r="R442" s="168">
        <f>Q442*H442</f>
        <v>0.80999999999999994</v>
      </c>
      <c r="S442" s="168">
        <v>0</v>
      </c>
      <c r="T442" s="169">
        <f>S442*H442</f>
        <v>0</v>
      </c>
      <c r="U442" s="33"/>
      <c r="V442" s="33"/>
      <c r="W442" s="33"/>
      <c r="X442" s="33"/>
      <c r="Y442" s="33"/>
      <c r="Z442" s="33"/>
      <c r="AA442" s="33"/>
      <c r="AB442" s="33"/>
      <c r="AC442" s="33"/>
      <c r="AD442" s="33"/>
      <c r="AE442" s="33"/>
      <c r="AR442" s="170" t="s">
        <v>230</v>
      </c>
      <c r="AT442" s="170" t="s">
        <v>226</v>
      </c>
      <c r="AU442" s="170" t="s">
        <v>82</v>
      </c>
      <c r="AY442" s="18" t="s">
        <v>142</v>
      </c>
      <c r="BE442" s="171">
        <f>IF(N442="základní",J442,0)</f>
        <v>0</v>
      </c>
      <c r="BF442" s="171">
        <f>IF(N442="snížená",J442,0)</f>
        <v>0</v>
      </c>
      <c r="BG442" s="171">
        <f>IF(N442="zákl. přenesená",J442,0)</f>
        <v>0</v>
      </c>
      <c r="BH442" s="171">
        <f>IF(N442="sníž. přenesená",J442,0)</f>
        <v>0</v>
      </c>
      <c r="BI442" s="171">
        <f>IF(N442="nulová",J442,0)</f>
        <v>0</v>
      </c>
      <c r="BJ442" s="18" t="s">
        <v>80</v>
      </c>
      <c r="BK442" s="171">
        <f>ROUND(I442*H442,2)</f>
        <v>0</v>
      </c>
      <c r="BL442" s="18" t="s">
        <v>150</v>
      </c>
      <c r="BM442" s="170" t="s">
        <v>594</v>
      </c>
    </row>
    <row r="443" spans="1:65" s="2" customFormat="1" ht="11.25">
      <c r="A443" s="33"/>
      <c r="B443" s="34"/>
      <c r="C443" s="33"/>
      <c r="D443" s="172" t="s">
        <v>152</v>
      </c>
      <c r="E443" s="33"/>
      <c r="F443" s="173" t="s">
        <v>593</v>
      </c>
      <c r="G443" s="33"/>
      <c r="H443" s="33"/>
      <c r="I443" s="94"/>
      <c r="J443" s="33"/>
      <c r="K443" s="33"/>
      <c r="L443" s="34"/>
      <c r="M443" s="174"/>
      <c r="N443" s="175"/>
      <c r="O443" s="59"/>
      <c r="P443" s="59"/>
      <c r="Q443" s="59"/>
      <c r="R443" s="59"/>
      <c r="S443" s="59"/>
      <c r="T443" s="60"/>
      <c r="U443" s="33"/>
      <c r="V443" s="33"/>
      <c r="W443" s="33"/>
      <c r="X443" s="33"/>
      <c r="Y443" s="33"/>
      <c r="Z443" s="33"/>
      <c r="AA443" s="33"/>
      <c r="AB443" s="33"/>
      <c r="AC443" s="33"/>
      <c r="AD443" s="33"/>
      <c r="AE443" s="33"/>
      <c r="AT443" s="18" t="s">
        <v>152</v>
      </c>
      <c r="AU443" s="18" t="s">
        <v>82</v>
      </c>
    </row>
    <row r="444" spans="1:65" s="13" customFormat="1" ht="11.25">
      <c r="B444" s="177"/>
      <c r="D444" s="172" t="s">
        <v>156</v>
      </c>
      <c r="E444" s="178" t="s">
        <v>1</v>
      </c>
      <c r="F444" s="179" t="s">
        <v>584</v>
      </c>
      <c r="H444" s="180">
        <v>30</v>
      </c>
      <c r="I444" s="181"/>
      <c r="L444" s="177"/>
      <c r="M444" s="182"/>
      <c r="N444" s="183"/>
      <c r="O444" s="183"/>
      <c r="P444" s="183"/>
      <c r="Q444" s="183"/>
      <c r="R444" s="183"/>
      <c r="S444" s="183"/>
      <c r="T444" s="184"/>
      <c r="AT444" s="178" t="s">
        <v>156</v>
      </c>
      <c r="AU444" s="178" t="s">
        <v>82</v>
      </c>
      <c r="AV444" s="13" t="s">
        <v>82</v>
      </c>
      <c r="AW444" s="13" t="s">
        <v>29</v>
      </c>
      <c r="AX444" s="13" t="s">
        <v>80</v>
      </c>
      <c r="AY444" s="178" t="s">
        <v>142</v>
      </c>
    </row>
    <row r="445" spans="1:65" s="2" customFormat="1" ht="16.5" customHeight="1">
      <c r="A445" s="33"/>
      <c r="B445" s="158"/>
      <c r="C445" s="200" t="s">
        <v>595</v>
      </c>
      <c r="D445" s="200" t="s">
        <v>226</v>
      </c>
      <c r="E445" s="201" t="s">
        <v>596</v>
      </c>
      <c r="F445" s="202" t="s">
        <v>597</v>
      </c>
      <c r="G445" s="203" t="s">
        <v>163</v>
      </c>
      <c r="H445" s="204">
        <v>30</v>
      </c>
      <c r="I445" s="205"/>
      <c r="J445" s="206">
        <f>ROUND(I445*H445,2)</f>
        <v>0</v>
      </c>
      <c r="K445" s="202" t="s">
        <v>149</v>
      </c>
      <c r="L445" s="207"/>
      <c r="M445" s="208" t="s">
        <v>1</v>
      </c>
      <c r="N445" s="209" t="s">
        <v>37</v>
      </c>
      <c r="O445" s="59"/>
      <c r="P445" s="168">
        <f>O445*H445</f>
        <v>0</v>
      </c>
      <c r="Q445" s="168">
        <v>8.5000000000000006E-3</v>
      </c>
      <c r="R445" s="168">
        <f>Q445*H445</f>
        <v>0.255</v>
      </c>
      <c r="S445" s="168">
        <v>0</v>
      </c>
      <c r="T445" s="169">
        <f>S445*H445</f>
        <v>0</v>
      </c>
      <c r="U445" s="33"/>
      <c r="V445" s="33"/>
      <c r="W445" s="33"/>
      <c r="X445" s="33"/>
      <c r="Y445" s="33"/>
      <c r="Z445" s="33"/>
      <c r="AA445" s="33"/>
      <c r="AB445" s="33"/>
      <c r="AC445" s="33"/>
      <c r="AD445" s="33"/>
      <c r="AE445" s="33"/>
      <c r="AR445" s="170" t="s">
        <v>230</v>
      </c>
      <c r="AT445" s="170" t="s">
        <v>226</v>
      </c>
      <c r="AU445" s="170" t="s">
        <v>82</v>
      </c>
      <c r="AY445" s="18" t="s">
        <v>142</v>
      </c>
      <c r="BE445" s="171">
        <f>IF(N445="základní",J445,0)</f>
        <v>0</v>
      </c>
      <c r="BF445" s="171">
        <f>IF(N445="snížená",J445,0)</f>
        <v>0</v>
      </c>
      <c r="BG445" s="171">
        <f>IF(N445="zákl. přenesená",J445,0)</f>
        <v>0</v>
      </c>
      <c r="BH445" s="171">
        <f>IF(N445="sníž. přenesená",J445,0)</f>
        <v>0</v>
      </c>
      <c r="BI445" s="171">
        <f>IF(N445="nulová",J445,0)</f>
        <v>0</v>
      </c>
      <c r="BJ445" s="18" t="s">
        <v>80</v>
      </c>
      <c r="BK445" s="171">
        <f>ROUND(I445*H445,2)</f>
        <v>0</v>
      </c>
      <c r="BL445" s="18" t="s">
        <v>150</v>
      </c>
      <c r="BM445" s="170" t="s">
        <v>598</v>
      </c>
    </row>
    <row r="446" spans="1:65" s="2" customFormat="1" ht="11.25">
      <c r="A446" s="33"/>
      <c r="B446" s="34"/>
      <c r="C446" s="33"/>
      <c r="D446" s="172" t="s">
        <v>152</v>
      </c>
      <c r="E446" s="33"/>
      <c r="F446" s="173" t="s">
        <v>597</v>
      </c>
      <c r="G446" s="33"/>
      <c r="H446" s="33"/>
      <c r="I446" s="94"/>
      <c r="J446" s="33"/>
      <c r="K446" s="33"/>
      <c r="L446" s="34"/>
      <c r="M446" s="174"/>
      <c r="N446" s="175"/>
      <c r="O446" s="59"/>
      <c r="P446" s="59"/>
      <c r="Q446" s="59"/>
      <c r="R446" s="59"/>
      <c r="S446" s="59"/>
      <c r="T446" s="60"/>
      <c r="U446" s="33"/>
      <c r="V446" s="33"/>
      <c r="W446" s="33"/>
      <c r="X446" s="33"/>
      <c r="Y446" s="33"/>
      <c r="Z446" s="33"/>
      <c r="AA446" s="33"/>
      <c r="AB446" s="33"/>
      <c r="AC446" s="33"/>
      <c r="AD446" s="33"/>
      <c r="AE446" s="33"/>
      <c r="AT446" s="18" t="s">
        <v>152</v>
      </c>
      <c r="AU446" s="18" t="s">
        <v>82</v>
      </c>
    </row>
    <row r="447" spans="1:65" s="13" customFormat="1" ht="11.25">
      <c r="B447" s="177"/>
      <c r="D447" s="172" t="s">
        <v>156</v>
      </c>
      <c r="E447" s="178" t="s">
        <v>1</v>
      </c>
      <c r="F447" s="179" t="s">
        <v>584</v>
      </c>
      <c r="H447" s="180">
        <v>30</v>
      </c>
      <c r="I447" s="181"/>
      <c r="L447" s="177"/>
      <c r="M447" s="182"/>
      <c r="N447" s="183"/>
      <c r="O447" s="183"/>
      <c r="P447" s="183"/>
      <c r="Q447" s="183"/>
      <c r="R447" s="183"/>
      <c r="S447" s="183"/>
      <c r="T447" s="184"/>
      <c r="AT447" s="178" t="s">
        <v>156</v>
      </c>
      <c r="AU447" s="178" t="s">
        <v>82</v>
      </c>
      <c r="AV447" s="13" t="s">
        <v>82</v>
      </c>
      <c r="AW447" s="13" t="s">
        <v>29</v>
      </c>
      <c r="AX447" s="13" t="s">
        <v>80</v>
      </c>
      <c r="AY447" s="178" t="s">
        <v>142</v>
      </c>
    </row>
    <row r="448" spans="1:65" s="2" customFormat="1" ht="16.5" customHeight="1">
      <c r="A448" s="33"/>
      <c r="B448" s="158"/>
      <c r="C448" s="200" t="s">
        <v>599</v>
      </c>
      <c r="D448" s="200" t="s">
        <v>226</v>
      </c>
      <c r="E448" s="201" t="s">
        <v>600</v>
      </c>
      <c r="F448" s="202" t="s">
        <v>601</v>
      </c>
      <c r="G448" s="203" t="s">
        <v>163</v>
      </c>
      <c r="H448" s="204">
        <v>30</v>
      </c>
      <c r="I448" s="205"/>
      <c r="J448" s="206">
        <f>ROUND(I448*H448,2)</f>
        <v>0</v>
      </c>
      <c r="K448" s="202" t="s">
        <v>149</v>
      </c>
      <c r="L448" s="207"/>
      <c r="M448" s="208" t="s">
        <v>1</v>
      </c>
      <c r="N448" s="209" t="s">
        <v>37</v>
      </c>
      <c r="O448" s="59"/>
      <c r="P448" s="168">
        <f>O448*H448</f>
        <v>0</v>
      </c>
      <c r="Q448" s="168">
        <v>0</v>
      </c>
      <c r="R448" s="168">
        <f>Q448*H448</f>
        <v>0</v>
      </c>
      <c r="S448" s="168">
        <v>0</v>
      </c>
      <c r="T448" s="169">
        <f>S448*H448</f>
        <v>0</v>
      </c>
      <c r="U448" s="33"/>
      <c r="V448" s="33"/>
      <c r="W448" s="33"/>
      <c r="X448" s="33"/>
      <c r="Y448" s="33"/>
      <c r="Z448" s="33"/>
      <c r="AA448" s="33"/>
      <c r="AB448" s="33"/>
      <c r="AC448" s="33"/>
      <c r="AD448" s="33"/>
      <c r="AE448" s="33"/>
      <c r="AR448" s="170" t="s">
        <v>230</v>
      </c>
      <c r="AT448" s="170" t="s">
        <v>226</v>
      </c>
      <c r="AU448" s="170" t="s">
        <v>82</v>
      </c>
      <c r="AY448" s="18" t="s">
        <v>142</v>
      </c>
      <c r="BE448" s="171">
        <f>IF(N448="základní",J448,0)</f>
        <v>0</v>
      </c>
      <c r="BF448" s="171">
        <f>IF(N448="snížená",J448,0)</f>
        <v>0</v>
      </c>
      <c r="BG448" s="171">
        <f>IF(N448="zákl. přenesená",J448,0)</f>
        <v>0</v>
      </c>
      <c r="BH448" s="171">
        <f>IF(N448="sníž. přenesená",J448,0)</f>
        <v>0</v>
      </c>
      <c r="BI448" s="171">
        <f>IF(N448="nulová",J448,0)</f>
        <v>0</v>
      </c>
      <c r="BJ448" s="18" t="s">
        <v>80</v>
      </c>
      <c r="BK448" s="171">
        <f>ROUND(I448*H448,2)</f>
        <v>0</v>
      </c>
      <c r="BL448" s="18" t="s">
        <v>150</v>
      </c>
      <c r="BM448" s="170" t="s">
        <v>602</v>
      </c>
    </row>
    <row r="449" spans="1:65" s="2" customFormat="1" ht="11.25">
      <c r="A449" s="33"/>
      <c r="B449" s="34"/>
      <c r="C449" s="33"/>
      <c r="D449" s="172" t="s">
        <v>152</v>
      </c>
      <c r="E449" s="33"/>
      <c r="F449" s="173" t="s">
        <v>601</v>
      </c>
      <c r="G449" s="33"/>
      <c r="H449" s="33"/>
      <c r="I449" s="94"/>
      <c r="J449" s="33"/>
      <c r="K449" s="33"/>
      <c r="L449" s="34"/>
      <c r="M449" s="174"/>
      <c r="N449" s="175"/>
      <c r="O449" s="59"/>
      <c r="P449" s="59"/>
      <c r="Q449" s="59"/>
      <c r="R449" s="59"/>
      <c r="S449" s="59"/>
      <c r="T449" s="60"/>
      <c r="U449" s="33"/>
      <c r="V449" s="33"/>
      <c r="W449" s="33"/>
      <c r="X449" s="33"/>
      <c r="Y449" s="33"/>
      <c r="Z449" s="33"/>
      <c r="AA449" s="33"/>
      <c r="AB449" s="33"/>
      <c r="AC449" s="33"/>
      <c r="AD449" s="33"/>
      <c r="AE449" s="33"/>
      <c r="AT449" s="18" t="s">
        <v>152</v>
      </c>
      <c r="AU449" s="18" t="s">
        <v>82</v>
      </c>
    </row>
    <row r="450" spans="1:65" s="13" customFormat="1" ht="11.25">
      <c r="B450" s="177"/>
      <c r="D450" s="172" t="s">
        <v>156</v>
      </c>
      <c r="E450" s="178" t="s">
        <v>1</v>
      </c>
      <c r="F450" s="179" t="s">
        <v>603</v>
      </c>
      <c r="H450" s="180">
        <v>30</v>
      </c>
      <c r="I450" s="181"/>
      <c r="L450" s="177"/>
      <c r="M450" s="182"/>
      <c r="N450" s="183"/>
      <c r="O450" s="183"/>
      <c r="P450" s="183"/>
      <c r="Q450" s="183"/>
      <c r="R450" s="183"/>
      <c r="S450" s="183"/>
      <c r="T450" s="184"/>
      <c r="AT450" s="178" t="s">
        <v>156</v>
      </c>
      <c r="AU450" s="178" t="s">
        <v>82</v>
      </c>
      <c r="AV450" s="13" t="s">
        <v>82</v>
      </c>
      <c r="AW450" s="13" t="s">
        <v>29</v>
      </c>
      <c r="AX450" s="13" t="s">
        <v>80</v>
      </c>
      <c r="AY450" s="178" t="s">
        <v>142</v>
      </c>
    </row>
    <row r="451" spans="1:65" s="2" customFormat="1" ht="21.75" customHeight="1">
      <c r="A451" s="33"/>
      <c r="B451" s="158"/>
      <c r="C451" s="159" t="s">
        <v>604</v>
      </c>
      <c r="D451" s="159" t="s">
        <v>145</v>
      </c>
      <c r="E451" s="160" t="s">
        <v>605</v>
      </c>
      <c r="F451" s="161" t="s">
        <v>606</v>
      </c>
      <c r="G451" s="162" t="s">
        <v>163</v>
      </c>
      <c r="H451" s="163">
        <v>23</v>
      </c>
      <c r="I451" s="164"/>
      <c r="J451" s="165">
        <f>ROUND(I451*H451,2)</f>
        <v>0</v>
      </c>
      <c r="K451" s="161" t="s">
        <v>149</v>
      </c>
      <c r="L451" s="34"/>
      <c r="M451" s="166" t="s">
        <v>1</v>
      </c>
      <c r="N451" s="167" t="s">
        <v>37</v>
      </c>
      <c r="O451" s="59"/>
      <c r="P451" s="168">
        <f>O451*H451</f>
        <v>0</v>
      </c>
      <c r="Q451" s="168">
        <v>0.42080000000000001</v>
      </c>
      <c r="R451" s="168">
        <f>Q451*H451</f>
        <v>9.6783999999999999</v>
      </c>
      <c r="S451" s="168">
        <v>0</v>
      </c>
      <c r="T451" s="169">
        <f>S451*H451</f>
        <v>0</v>
      </c>
      <c r="U451" s="33"/>
      <c r="V451" s="33"/>
      <c r="W451" s="33"/>
      <c r="X451" s="33"/>
      <c r="Y451" s="33"/>
      <c r="Z451" s="33"/>
      <c r="AA451" s="33"/>
      <c r="AB451" s="33"/>
      <c r="AC451" s="33"/>
      <c r="AD451" s="33"/>
      <c r="AE451" s="33"/>
      <c r="AR451" s="170" t="s">
        <v>150</v>
      </c>
      <c r="AT451" s="170" t="s">
        <v>145</v>
      </c>
      <c r="AU451" s="170" t="s">
        <v>82</v>
      </c>
      <c r="AY451" s="18" t="s">
        <v>142</v>
      </c>
      <c r="BE451" s="171">
        <f>IF(N451="základní",J451,0)</f>
        <v>0</v>
      </c>
      <c r="BF451" s="171">
        <f>IF(N451="snížená",J451,0)</f>
        <v>0</v>
      </c>
      <c r="BG451" s="171">
        <f>IF(N451="zákl. přenesená",J451,0)</f>
        <v>0</v>
      </c>
      <c r="BH451" s="171">
        <f>IF(N451="sníž. přenesená",J451,0)</f>
        <v>0</v>
      </c>
      <c r="BI451" s="171">
        <f>IF(N451="nulová",J451,0)</f>
        <v>0</v>
      </c>
      <c r="BJ451" s="18" t="s">
        <v>80</v>
      </c>
      <c r="BK451" s="171">
        <f>ROUND(I451*H451,2)</f>
        <v>0</v>
      </c>
      <c r="BL451" s="18" t="s">
        <v>150</v>
      </c>
      <c r="BM451" s="170" t="s">
        <v>607</v>
      </c>
    </row>
    <row r="452" spans="1:65" s="2" customFormat="1" ht="19.5">
      <c r="A452" s="33"/>
      <c r="B452" s="34"/>
      <c r="C452" s="33"/>
      <c r="D452" s="172" t="s">
        <v>152</v>
      </c>
      <c r="E452" s="33"/>
      <c r="F452" s="173" t="s">
        <v>608</v>
      </c>
      <c r="G452" s="33"/>
      <c r="H452" s="33"/>
      <c r="I452" s="94"/>
      <c r="J452" s="33"/>
      <c r="K452" s="33"/>
      <c r="L452" s="34"/>
      <c r="M452" s="174"/>
      <c r="N452" s="175"/>
      <c r="O452" s="59"/>
      <c r="P452" s="59"/>
      <c r="Q452" s="59"/>
      <c r="R452" s="59"/>
      <c r="S452" s="59"/>
      <c r="T452" s="60"/>
      <c r="U452" s="33"/>
      <c r="V452" s="33"/>
      <c r="W452" s="33"/>
      <c r="X452" s="33"/>
      <c r="Y452" s="33"/>
      <c r="Z452" s="33"/>
      <c r="AA452" s="33"/>
      <c r="AB452" s="33"/>
      <c r="AC452" s="33"/>
      <c r="AD452" s="33"/>
      <c r="AE452" s="33"/>
      <c r="AT452" s="18" t="s">
        <v>152</v>
      </c>
      <c r="AU452" s="18" t="s">
        <v>82</v>
      </c>
    </row>
    <row r="453" spans="1:65" s="2" customFormat="1" ht="97.5">
      <c r="A453" s="33"/>
      <c r="B453" s="34"/>
      <c r="C453" s="33"/>
      <c r="D453" s="172" t="s">
        <v>154</v>
      </c>
      <c r="E453" s="33"/>
      <c r="F453" s="176" t="s">
        <v>609</v>
      </c>
      <c r="G453" s="33"/>
      <c r="H453" s="33"/>
      <c r="I453" s="94"/>
      <c r="J453" s="33"/>
      <c r="K453" s="33"/>
      <c r="L453" s="34"/>
      <c r="M453" s="174"/>
      <c r="N453" s="175"/>
      <c r="O453" s="59"/>
      <c r="P453" s="59"/>
      <c r="Q453" s="59"/>
      <c r="R453" s="59"/>
      <c r="S453" s="59"/>
      <c r="T453" s="60"/>
      <c r="U453" s="33"/>
      <c r="V453" s="33"/>
      <c r="W453" s="33"/>
      <c r="X453" s="33"/>
      <c r="Y453" s="33"/>
      <c r="Z453" s="33"/>
      <c r="AA453" s="33"/>
      <c r="AB453" s="33"/>
      <c r="AC453" s="33"/>
      <c r="AD453" s="33"/>
      <c r="AE453" s="33"/>
      <c r="AT453" s="18" t="s">
        <v>154</v>
      </c>
      <c r="AU453" s="18" t="s">
        <v>82</v>
      </c>
    </row>
    <row r="454" spans="1:65" s="13" customFormat="1" ht="11.25">
      <c r="B454" s="177"/>
      <c r="D454" s="172" t="s">
        <v>156</v>
      </c>
      <c r="E454" s="178" t="s">
        <v>1</v>
      </c>
      <c r="F454" s="179" t="s">
        <v>610</v>
      </c>
      <c r="H454" s="180">
        <v>23</v>
      </c>
      <c r="I454" s="181"/>
      <c r="L454" s="177"/>
      <c r="M454" s="182"/>
      <c r="N454" s="183"/>
      <c r="O454" s="183"/>
      <c r="P454" s="183"/>
      <c r="Q454" s="183"/>
      <c r="R454" s="183"/>
      <c r="S454" s="183"/>
      <c r="T454" s="184"/>
      <c r="AT454" s="178" t="s">
        <v>156</v>
      </c>
      <c r="AU454" s="178" t="s">
        <v>82</v>
      </c>
      <c r="AV454" s="13" t="s">
        <v>82</v>
      </c>
      <c r="AW454" s="13" t="s">
        <v>29</v>
      </c>
      <c r="AX454" s="13" t="s">
        <v>80</v>
      </c>
      <c r="AY454" s="178" t="s">
        <v>142</v>
      </c>
    </row>
    <row r="455" spans="1:65" s="2" customFormat="1" ht="21.75" customHeight="1">
      <c r="A455" s="33"/>
      <c r="B455" s="158"/>
      <c r="C455" s="159" t="s">
        <v>611</v>
      </c>
      <c r="D455" s="159" t="s">
        <v>145</v>
      </c>
      <c r="E455" s="160" t="s">
        <v>612</v>
      </c>
      <c r="F455" s="161" t="s">
        <v>613</v>
      </c>
      <c r="G455" s="162" t="s">
        <v>163</v>
      </c>
      <c r="H455" s="163">
        <v>40</v>
      </c>
      <c r="I455" s="164"/>
      <c r="J455" s="165">
        <f>ROUND(I455*H455,2)</f>
        <v>0</v>
      </c>
      <c r="K455" s="161" t="s">
        <v>149</v>
      </c>
      <c r="L455" s="34"/>
      <c r="M455" s="166" t="s">
        <v>1</v>
      </c>
      <c r="N455" s="167" t="s">
        <v>37</v>
      </c>
      <c r="O455" s="59"/>
      <c r="P455" s="168">
        <f>O455*H455</f>
        <v>0</v>
      </c>
      <c r="Q455" s="168">
        <v>0.31108000000000002</v>
      </c>
      <c r="R455" s="168">
        <f>Q455*H455</f>
        <v>12.443200000000001</v>
      </c>
      <c r="S455" s="168">
        <v>0</v>
      </c>
      <c r="T455" s="169">
        <f>S455*H455</f>
        <v>0</v>
      </c>
      <c r="U455" s="33"/>
      <c r="V455" s="33"/>
      <c r="W455" s="33"/>
      <c r="X455" s="33"/>
      <c r="Y455" s="33"/>
      <c r="Z455" s="33"/>
      <c r="AA455" s="33"/>
      <c r="AB455" s="33"/>
      <c r="AC455" s="33"/>
      <c r="AD455" s="33"/>
      <c r="AE455" s="33"/>
      <c r="AR455" s="170" t="s">
        <v>150</v>
      </c>
      <c r="AT455" s="170" t="s">
        <v>145</v>
      </c>
      <c r="AU455" s="170" t="s">
        <v>82</v>
      </c>
      <c r="AY455" s="18" t="s">
        <v>142</v>
      </c>
      <c r="BE455" s="171">
        <f>IF(N455="základní",J455,0)</f>
        <v>0</v>
      </c>
      <c r="BF455" s="171">
        <f>IF(N455="snížená",J455,0)</f>
        <v>0</v>
      </c>
      <c r="BG455" s="171">
        <f>IF(N455="zákl. přenesená",J455,0)</f>
        <v>0</v>
      </c>
      <c r="BH455" s="171">
        <f>IF(N455="sníž. přenesená",J455,0)</f>
        <v>0</v>
      </c>
      <c r="BI455" s="171">
        <f>IF(N455="nulová",J455,0)</f>
        <v>0</v>
      </c>
      <c r="BJ455" s="18" t="s">
        <v>80</v>
      </c>
      <c r="BK455" s="171">
        <f>ROUND(I455*H455,2)</f>
        <v>0</v>
      </c>
      <c r="BL455" s="18" t="s">
        <v>150</v>
      </c>
      <c r="BM455" s="170" t="s">
        <v>614</v>
      </c>
    </row>
    <row r="456" spans="1:65" s="2" customFormat="1" ht="19.5">
      <c r="A456" s="33"/>
      <c r="B456" s="34"/>
      <c r="C456" s="33"/>
      <c r="D456" s="172" t="s">
        <v>152</v>
      </c>
      <c r="E456" s="33"/>
      <c r="F456" s="173" t="s">
        <v>615</v>
      </c>
      <c r="G456" s="33"/>
      <c r="H456" s="33"/>
      <c r="I456" s="94"/>
      <c r="J456" s="33"/>
      <c r="K456" s="33"/>
      <c r="L456" s="34"/>
      <c r="M456" s="174"/>
      <c r="N456" s="175"/>
      <c r="O456" s="59"/>
      <c r="P456" s="59"/>
      <c r="Q456" s="59"/>
      <c r="R456" s="59"/>
      <c r="S456" s="59"/>
      <c r="T456" s="60"/>
      <c r="U456" s="33"/>
      <c r="V456" s="33"/>
      <c r="W456" s="33"/>
      <c r="X456" s="33"/>
      <c r="Y456" s="33"/>
      <c r="Z456" s="33"/>
      <c r="AA456" s="33"/>
      <c r="AB456" s="33"/>
      <c r="AC456" s="33"/>
      <c r="AD456" s="33"/>
      <c r="AE456" s="33"/>
      <c r="AT456" s="18" t="s">
        <v>152</v>
      </c>
      <c r="AU456" s="18" t="s">
        <v>82</v>
      </c>
    </row>
    <row r="457" spans="1:65" s="2" customFormat="1" ht="97.5">
      <c r="A457" s="33"/>
      <c r="B457" s="34"/>
      <c r="C457" s="33"/>
      <c r="D457" s="172" t="s">
        <v>154</v>
      </c>
      <c r="E457" s="33"/>
      <c r="F457" s="176" t="s">
        <v>609</v>
      </c>
      <c r="G457" s="33"/>
      <c r="H457" s="33"/>
      <c r="I457" s="94"/>
      <c r="J457" s="33"/>
      <c r="K457" s="33"/>
      <c r="L457" s="34"/>
      <c r="M457" s="174"/>
      <c r="N457" s="175"/>
      <c r="O457" s="59"/>
      <c r="P457" s="59"/>
      <c r="Q457" s="59"/>
      <c r="R457" s="59"/>
      <c r="S457" s="59"/>
      <c r="T457" s="60"/>
      <c r="U457" s="33"/>
      <c r="V457" s="33"/>
      <c r="W457" s="33"/>
      <c r="X457" s="33"/>
      <c r="Y457" s="33"/>
      <c r="Z457" s="33"/>
      <c r="AA457" s="33"/>
      <c r="AB457" s="33"/>
      <c r="AC457" s="33"/>
      <c r="AD457" s="33"/>
      <c r="AE457" s="33"/>
      <c r="AT457" s="18" t="s">
        <v>154</v>
      </c>
      <c r="AU457" s="18" t="s">
        <v>82</v>
      </c>
    </row>
    <row r="458" spans="1:65" s="13" customFormat="1" ht="11.25">
      <c r="B458" s="177"/>
      <c r="D458" s="172" t="s">
        <v>156</v>
      </c>
      <c r="E458" s="178" t="s">
        <v>1</v>
      </c>
      <c r="F458" s="179" t="s">
        <v>616</v>
      </c>
      <c r="H458" s="180">
        <v>40</v>
      </c>
      <c r="I458" s="181"/>
      <c r="L458" s="177"/>
      <c r="M458" s="182"/>
      <c r="N458" s="183"/>
      <c r="O458" s="183"/>
      <c r="P458" s="183"/>
      <c r="Q458" s="183"/>
      <c r="R458" s="183"/>
      <c r="S458" s="183"/>
      <c r="T458" s="184"/>
      <c r="AT458" s="178" t="s">
        <v>156</v>
      </c>
      <c r="AU458" s="178" t="s">
        <v>82</v>
      </c>
      <c r="AV458" s="13" t="s">
        <v>82</v>
      </c>
      <c r="AW458" s="13" t="s">
        <v>29</v>
      </c>
      <c r="AX458" s="13" t="s">
        <v>80</v>
      </c>
      <c r="AY458" s="178" t="s">
        <v>142</v>
      </c>
    </row>
    <row r="459" spans="1:65" s="2" customFormat="1" ht="21.75" customHeight="1">
      <c r="A459" s="33"/>
      <c r="B459" s="158"/>
      <c r="C459" s="159" t="s">
        <v>617</v>
      </c>
      <c r="D459" s="159" t="s">
        <v>145</v>
      </c>
      <c r="E459" s="160" t="s">
        <v>618</v>
      </c>
      <c r="F459" s="161" t="s">
        <v>619</v>
      </c>
      <c r="G459" s="162" t="s">
        <v>163</v>
      </c>
      <c r="H459" s="163">
        <v>24</v>
      </c>
      <c r="I459" s="164"/>
      <c r="J459" s="165">
        <f>ROUND(I459*H459,2)</f>
        <v>0</v>
      </c>
      <c r="K459" s="161" t="s">
        <v>149</v>
      </c>
      <c r="L459" s="34"/>
      <c r="M459" s="166" t="s">
        <v>1</v>
      </c>
      <c r="N459" s="167" t="s">
        <v>37</v>
      </c>
      <c r="O459" s="59"/>
      <c r="P459" s="168">
        <f>O459*H459</f>
        <v>0</v>
      </c>
      <c r="Q459" s="168">
        <v>0</v>
      </c>
      <c r="R459" s="168">
        <f>Q459*H459</f>
        <v>0</v>
      </c>
      <c r="S459" s="168">
        <v>0</v>
      </c>
      <c r="T459" s="169">
        <f>S459*H459</f>
        <v>0</v>
      </c>
      <c r="U459" s="33"/>
      <c r="V459" s="33"/>
      <c r="W459" s="33"/>
      <c r="X459" s="33"/>
      <c r="Y459" s="33"/>
      <c r="Z459" s="33"/>
      <c r="AA459" s="33"/>
      <c r="AB459" s="33"/>
      <c r="AC459" s="33"/>
      <c r="AD459" s="33"/>
      <c r="AE459" s="33"/>
      <c r="AR459" s="170" t="s">
        <v>150</v>
      </c>
      <c r="AT459" s="170" t="s">
        <v>145</v>
      </c>
      <c r="AU459" s="170" t="s">
        <v>82</v>
      </c>
      <c r="AY459" s="18" t="s">
        <v>142</v>
      </c>
      <c r="BE459" s="171">
        <f>IF(N459="základní",J459,0)</f>
        <v>0</v>
      </c>
      <c r="BF459" s="171">
        <f>IF(N459="snížená",J459,0)</f>
        <v>0</v>
      </c>
      <c r="BG459" s="171">
        <f>IF(N459="zákl. přenesená",J459,0)</f>
        <v>0</v>
      </c>
      <c r="BH459" s="171">
        <f>IF(N459="sníž. přenesená",J459,0)</f>
        <v>0</v>
      </c>
      <c r="BI459" s="171">
        <f>IF(N459="nulová",J459,0)</f>
        <v>0</v>
      </c>
      <c r="BJ459" s="18" t="s">
        <v>80</v>
      </c>
      <c r="BK459" s="171">
        <f>ROUND(I459*H459,2)</f>
        <v>0</v>
      </c>
      <c r="BL459" s="18" t="s">
        <v>150</v>
      </c>
      <c r="BM459" s="170" t="s">
        <v>620</v>
      </c>
    </row>
    <row r="460" spans="1:65" s="2" customFormat="1" ht="11.25">
      <c r="A460" s="33"/>
      <c r="B460" s="34"/>
      <c r="C460" s="33"/>
      <c r="D460" s="172" t="s">
        <v>152</v>
      </c>
      <c r="E460" s="33"/>
      <c r="F460" s="173" t="s">
        <v>619</v>
      </c>
      <c r="G460" s="33"/>
      <c r="H460" s="33"/>
      <c r="I460" s="94"/>
      <c r="J460" s="33"/>
      <c r="K460" s="33"/>
      <c r="L460" s="34"/>
      <c r="M460" s="174"/>
      <c r="N460" s="175"/>
      <c r="O460" s="59"/>
      <c r="P460" s="59"/>
      <c r="Q460" s="59"/>
      <c r="R460" s="59"/>
      <c r="S460" s="59"/>
      <c r="T460" s="60"/>
      <c r="U460" s="33"/>
      <c r="V460" s="33"/>
      <c r="W460" s="33"/>
      <c r="X460" s="33"/>
      <c r="Y460" s="33"/>
      <c r="Z460" s="33"/>
      <c r="AA460" s="33"/>
      <c r="AB460" s="33"/>
      <c r="AC460" s="33"/>
      <c r="AD460" s="33"/>
      <c r="AE460" s="33"/>
      <c r="AT460" s="18" t="s">
        <v>152</v>
      </c>
      <c r="AU460" s="18" t="s">
        <v>82</v>
      </c>
    </row>
    <row r="461" spans="1:65" s="13" customFormat="1" ht="11.25">
      <c r="B461" s="177"/>
      <c r="D461" s="172" t="s">
        <v>156</v>
      </c>
      <c r="E461" s="178" t="s">
        <v>1</v>
      </c>
      <c r="F461" s="179" t="s">
        <v>621</v>
      </c>
      <c r="H461" s="180">
        <v>24</v>
      </c>
      <c r="I461" s="181"/>
      <c r="L461" s="177"/>
      <c r="M461" s="182"/>
      <c r="N461" s="183"/>
      <c r="O461" s="183"/>
      <c r="P461" s="183"/>
      <c r="Q461" s="183"/>
      <c r="R461" s="183"/>
      <c r="S461" s="183"/>
      <c r="T461" s="184"/>
      <c r="AT461" s="178" t="s">
        <v>156</v>
      </c>
      <c r="AU461" s="178" t="s">
        <v>82</v>
      </c>
      <c r="AV461" s="13" t="s">
        <v>82</v>
      </c>
      <c r="AW461" s="13" t="s">
        <v>29</v>
      </c>
      <c r="AX461" s="13" t="s">
        <v>80</v>
      </c>
      <c r="AY461" s="178" t="s">
        <v>142</v>
      </c>
    </row>
    <row r="462" spans="1:65" s="15" customFormat="1" ht="11.25">
      <c r="B462" s="193"/>
      <c r="D462" s="172" t="s">
        <v>156</v>
      </c>
      <c r="E462" s="194" t="s">
        <v>1</v>
      </c>
      <c r="F462" s="195" t="s">
        <v>543</v>
      </c>
      <c r="H462" s="194" t="s">
        <v>1</v>
      </c>
      <c r="I462" s="196"/>
      <c r="L462" s="193"/>
      <c r="M462" s="197"/>
      <c r="N462" s="198"/>
      <c r="O462" s="198"/>
      <c r="P462" s="198"/>
      <c r="Q462" s="198"/>
      <c r="R462" s="198"/>
      <c r="S462" s="198"/>
      <c r="T462" s="199"/>
      <c r="AT462" s="194" t="s">
        <v>156</v>
      </c>
      <c r="AU462" s="194" t="s">
        <v>82</v>
      </c>
      <c r="AV462" s="15" t="s">
        <v>80</v>
      </c>
      <c r="AW462" s="15" t="s">
        <v>29</v>
      </c>
      <c r="AX462" s="15" t="s">
        <v>72</v>
      </c>
      <c r="AY462" s="194" t="s">
        <v>142</v>
      </c>
    </row>
    <row r="463" spans="1:65" s="12" customFormat="1" ht="22.9" customHeight="1">
      <c r="B463" s="145"/>
      <c r="D463" s="146" t="s">
        <v>71</v>
      </c>
      <c r="E463" s="156" t="s">
        <v>622</v>
      </c>
      <c r="F463" s="156" t="s">
        <v>623</v>
      </c>
      <c r="I463" s="148"/>
      <c r="J463" s="157">
        <f>BK463</f>
        <v>0</v>
      </c>
      <c r="L463" s="145"/>
      <c r="M463" s="150"/>
      <c r="N463" s="151"/>
      <c r="O463" s="151"/>
      <c r="P463" s="152">
        <f>P464+SUM(P465:P579)</f>
        <v>0</v>
      </c>
      <c r="Q463" s="151"/>
      <c r="R463" s="152">
        <f>R464+SUM(R465:R579)</f>
        <v>480.45359219999995</v>
      </c>
      <c r="S463" s="151"/>
      <c r="T463" s="153">
        <f>T464+SUM(T465:T579)</f>
        <v>370.40800000000002</v>
      </c>
      <c r="AR463" s="146" t="s">
        <v>80</v>
      </c>
      <c r="AT463" s="154" t="s">
        <v>71</v>
      </c>
      <c r="AU463" s="154" t="s">
        <v>80</v>
      </c>
      <c r="AY463" s="146" t="s">
        <v>142</v>
      </c>
      <c r="BK463" s="155">
        <f>BK464+SUM(BK465:BK579)</f>
        <v>0</v>
      </c>
    </row>
    <row r="464" spans="1:65" s="2" customFormat="1" ht="21.75" customHeight="1">
      <c r="A464" s="33"/>
      <c r="B464" s="158"/>
      <c r="C464" s="159" t="s">
        <v>624</v>
      </c>
      <c r="D464" s="159" t="s">
        <v>145</v>
      </c>
      <c r="E464" s="160" t="s">
        <v>625</v>
      </c>
      <c r="F464" s="161" t="s">
        <v>626</v>
      </c>
      <c r="G464" s="162" t="s">
        <v>163</v>
      </c>
      <c r="H464" s="163">
        <v>46</v>
      </c>
      <c r="I464" s="164"/>
      <c r="J464" s="165">
        <f>ROUND(I464*H464,2)</f>
        <v>0</v>
      </c>
      <c r="K464" s="161" t="s">
        <v>149</v>
      </c>
      <c r="L464" s="34"/>
      <c r="M464" s="166" t="s">
        <v>1</v>
      </c>
      <c r="N464" s="167" t="s">
        <v>37</v>
      </c>
      <c r="O464" s="59"/>
      <c r="P464" s="168">
        <f>O464*H464</f>
        <v>0</v>
      </c>
      <c r="Q464" s="168">
        <v>6.9999999999999999E-4</v>
      </c>
      <c r="R464" s="168">
        <f>Q464*H464</f>
        <v>3.2199999999999999E-2</v>
      </c>
      <c r="S464" s="168">
        <v>0</v>
      </c>
      <c r="T464" s="169">
        <f>S464*H464</f>
        <v>0</v>
      </c>
      <c r="U464" s="33"/>
      <c r="V464" s="33"/>
      <c r="W464" s="33"/>
      <c r="X464" s="33"/>
      <c r="Y464" s="33"/>
      <c r="Z464" s="33"/>
      <c r="AA464" s="33"/>
      <c r="AB464" s="33"/>
      <c r="AC464" s="33"/>
      <c r="AD464" s="33"/>
      <c r="AE464" s="33"/>
      <c r="AR464" s="170" t="s">
        <v>150</v>
      </c>
      <c r="AT464" s="170" t="s">
        <v>145</v>
      </c>
      <c r="AU464" s="170" t="s">
        <v>82</v>
      </c>
      <c r="AY464" s="18" t="s">
        <v>142</v>
      </c>
      <c r="BE464" s="171">
        <f>IF(N464="základní",J464,0)</f>
        <v>0</v>
      </c>
      <c r="BF464" s="171">
        <f>IF(N464="snížená",J464,0)</f>
        <v>0</v>
      </c>
      <c r="BG464" s="171">
        <f>IF(N464="zákl. přenesená",J464,0)</f>
        <v>0</v>
      </c>
      <c r="BH464" s="171">
        <f>IF(N464="sníž. přenesená",J464,0)</f>
        <v>0</v>
      </c>
      <c r="BI464" s="171">
        <f>IF(N464="nulová",J464,0)</f>
        <v>0</v>
      </c>
      <c r="BJ464" s="18" t="s">
        <v>80</v>
      </c>
      <c r="BK464" s="171">
        <f>ROUND(I464*H464,2)</f>
        <v>0</v>
      </c>
      <c r="BL464" s="18" t="s">
        <v>150</v>
      </c>
      <c r="BM464" s="170" t="s">
        <v>627</v>
      </c>
    </row>
    <row r="465" spans="1:65" s="2" customFormat="1" ht="19.5">
      <c r="A465" s="33"/>
      <c r="B465" s="34"/>
      <c r="C465" s="33"/>
      <c r="D465" s="172" t="s">
        <v>152</v>
      </c>
      <c r="E465" s="33"/>
      <c r="F465" s="173" t="s">
        <v>628</v>
      </c>
      <c r="G465" s="33"/>
      <c r="H465" s="33"/>
      <c r="I465" s="94"/>
      <c r="J465" s="33"/>
      <c r="K465" s="33"/>
      <c r="L465" s="34"/>
      <c r="M465" s="174"/>
      <c r="N465" s="175"/>
      <c r="O465" s="59"/>
      <c r="P465" s="59"/>
      <c r="Q465" s="59"/>
      <c r="R465" s="59"/>
      <c r="S465" s="59"/>
      <c r="T465" s="60"/>
      <c r="U465" s="33"/>
      <c r="V465" s="33"/>
      <c r="W465" s="33"/>
      <c r="X465" s="33"/>
      <c r="Y465" s="33"/>
      <c r="Z465" s="33"/>
      <c r="AA465" s="33"/>
      <c r="AB465" s="33"/>
      <c r="AC465" s="33"/>
      <c r="AD465" s="33"/>
      <c r="AE465" s="33"/>
      <c r="AT465" s="18" t="s">
        <v>152</v>
      </c>
      <c r="AU465" s="18" t="s">
        <v>82</v>
      </c>
    </row>
    <row r="466" spans="1:65" s="2" customFormat="1" ht="146.25">
      <c r="A466" s="33"/>
      <c r="B466" s="34"/>
      <c r="C466" s="33"/>
      <c r="D466" s="172" t="s">
        <v>154</v>
      </c>
      <c r="E466" s="33"/>
      <c r="F466" s="176" t="s">
        <v>629</v>
      </c>
      <c r="G466" s="33"/>
      <c r="H466" s="33"/>
      <c r="I466" s="94"/>
      <c r="J466" s="33"/>
      <c r="K466" s="33"/>
      <c r="L466" s="34"/>
      <c r="M466" s="174"/>
      <c r="N466" s="175"/>
      <c r="O466" s="59"/>
      <c r="P466" s="59"/>
      <c r="Q466" s="59"/>
      <c r="R466" s="59"/>
      <c r="S466" s="59"/>
      <c r="T466" s="60"/>
      <c r="U466" s="33"/>
      <c r="V466" s="33"/>
      <c r="W466" s="33"/>
      <c r="X466" s="33"/>
      <c r="Y466" s="33"/>
      <c r="Z466" s="33"/>
      <c r="AA466" s="33"/>
      <c r="AB466" s="33"/>
      <c r="AC466" s="33"/>
      <c r="AD466" s="33"/>
      <c r="AE466" s="33"/>
      <c r="AT466" s="18" t="s">
        <v>154</v>
      </c>
      <c r="AU466" s="18" t="s">
        <v>82</v>
      </c>
    </row>
    <row r="467" spans="1:65" s="13" customFormat="1" ht="22.5">
      <c r="B467" s="177"/>
      <c r="D467" s="172" t="s">
        <v>156</v>
      </c>
      <c r="E467" s="178" t="s">
        <v>1</v>
      </c>
      <c r="F467" s="179" t="s">
        <v>630</v>
      </c>
      <c r="H467" s="180">
        <v>28</v>
      </c>
      <c r="I467" s="181"/>
      <c r="L467" s="177"/>
      <c r="M467" s="182"/>
      <c r="N467" s="183"/>
      <c r="O467" s="183"/>
      <c r="P467" s="183"/>
      <c r="Q467" s="183"/>
      <c r="R467" s="183"/>
      <c r="S467" s="183"/>
      <c r="T467" s="184"/>
      <c r="AT467" s="178" t="s">
        <v>156</v>
      </c>
      <c r="AU467" s="178" t="s">
        <v>82</v>
      </c>
      <c r="AV467" s="13" t="s">
        <v>82</v>
      </c>
      <c r="AW467" s="13" t="s">
        <v>29</v>
      </c>
      <c r="AX467" s="13" t="s">
        <v>72</v>
      </c>
      <c r="AY467" s="178" t="s">
        <v>142</v>
      </c>
    </row>
    <row r="468" spans="1:65" s="13" customFormat="1" ht="11.25">
      <c r="B468" s="177"/>
      <c r="D468" s="172" t="s">
        <v>156</v>
      </c>
      <c r="E468" s="178" t="s">
        <v>1</v>
      </c>
      <c r="F468" s="179" t="s">
        <v>631</v>
      </c>
      <c r="H468" s="180">
        <v>18</v>
      </c>
      <c r="I468" s="181"/>
      <c r="L468" s="177"/>
      <c r="M468" s="182"/>
      <c r="N468" s="183"/>
      <c r="O468" s="183"/>
      <c r="P468" s="183"/>
      <c r="Q468" s="183"/>
      <c r="R468" s="183"/>
      <c r="S468" s="183"/>
      <c r="T468" s="184"/>
      <c r="AT468" s="178" t="s">
        <v>156</v>
      </c>
      <c r="AU468" s="178" t="s">
        <v>82</v>
      </c>
      <c r="AV468" s="13" t="s">
        <v>82</v>
      </c>
      <c r="AW468" s="13" t="s">
        <v>29</v>
      </c>
      <c r="AX468" s="13" t="s">
        <v>72</v>
      </c>
      <c r="AY468" s="178" t="s">
        <v>142</v>
      </c>
    </row>
    <row r="469" spans="1:65" s="14" customFormat="1" ht="11.25">
      <c r="B469" s="185"/>
      <c r="D469" s="172" t="s">
        <v>156</v>
      </c>
      <c r="E469" s="186" t="s">
        <v>1</v>
      </c>
      <c r="F469" s="187" t="s">
        <v>158</v>
      </c>
      <c r="H469" s="188">
        <v>46</v>
      </c>
      <c r="I469" s="189"/>
      <c r="L469" s="185"/>
      <c r="M469" s="190"/>
      <c r="N469" s="191"/>
      <c r="O469" s="191"/>
      <c r="P469" s="191"/>
      <c r="Q469" s="191"/>
      <c r="R469" s="191"/>
      <c r="S469" s="191"/>
      <c r="T469" s="192"/>
      <c r="AT469" s="186" t="s">
        <v>156</v>
      </c>
      <c r="AU469" s="186" t="s">
        <v>82</v>
      </c>
      <c r="AV469" s="14" t="s">
        <v>150</v>
      </c>
      <c r="AW469" s="14" t="s">
        <v>29</v>
      </c>
      <c r="AX469" s="14" t="s">
        <v>80</v>
      </c>
      <c r="AY469" s="186" t="s">
        <v>142</v>
      </c>
    </row>
    <row r="470" spans="1:65" s="2" customFormat="1" ht="16.5" customHeight="1">
      <c r="A470" s="33"/>
      <c r="B470" s="158"/>
      <c r="C470" s="200" t="s">
        <v>632</v>
      </c>
      <c r="D470" s="200" t="s">
        <v>226</v>
      </c>
      <c r="E470" s="201" t="s">
        <v>633</v>
      </c>
      <c r="F470" s="202" t="s">
        <v>634</v>
      </c>
      <c r="G470" s="203" t="s">
        <v>163</v>
      </c>
      <c r="H470" s="204">
        <v>10</v>
      </c>
      <c r="I470" s="205"/>
      <c r="J470" s="206">
        <f>ROUND(I470*H470,2)</f>
        <v>0</v>
      </c>
      <c r="K470" s="202" t="s">
        <v>149</v>
      </c>
      <c r="L470" s="207"/>
      <c r="M470" s="208" t="s">
        <v>1</v>
      </c>
      <c r="N470" s="209" t="s">
        <v>37</v>
      </c>
      <c r="O470" s="59"/>
      <c r="P470" s="168">
        <f>O470*H470</f>
        <v>0</v>
      </c>
      <c r="Q470" s="168">
        <v>2.5000000000000001E-3</v>
      </c>
      <c r="R470" s="168">
        <f>Q470*H470</f>
        <v>2.5000000000000001E-2</v>
      </c>
      <c r="S470" s="168">
        <v>0</v>
      </c>
      <c r="T470" s="169">
        <f>S470*H470</f>
        <v>0</v>
      </c>
      <c r="U470" s="33"/>
      <c r="V470" s="33"/>
      <c r="W470" s="33"/>
      <c r="X470" s="33"/>
      <c r="Y470" s="33"/>
      <c r="Z470" s="33"/>
      <c r="AA470" s="33"/>
      <c r="AB470" s="33"/>
      <c r="AC470" s="33"/>
      <c r="AD470" s="33"/>
      <c r="AE470" s="33"/>
      <c r="AR470" s="170" t="s">
        <v>230</v>
      </c>
      <c r="AT470" s="170" t="s">
        <v>226</v>
      </c>
      <c r="AU470" s="170" t="s">
        <v>82</v>
      </c>
      <c r="AY470" s="18" t="s">
        <v>142</v>
      </c>
      <c r="BE470" s="171">
        <f>IF(N470="základní",J470,0)</f>
        <v>0</v>
      </c>
      <c r="BF470" s="171">
        <f>IF(N470="snížená",J470,0)</f>
        <v>0</v>
      </c>
      <c r="BG470" s="171">
        <f>IF(N470="zákl. přenesená",J470,0)</f>
        <v>0</v>
      </c>
      <c r="BH470" s="171">
        <f>IF(N470="sníž. přenesená",J470,0)</f>
        <v>0</v>
      </c>
      <c r="BI470" s="171">
        <f>IF(N470="nulová",J470,0)</f>
        <v>0</v>
      </c>
      <c r="BJ470" s="18" t="s">
        <v>80</v>
      </c>
      <c r="BK470" s="171">
        <f>ROUND(I470*H470,2)</f>
        <v>0</v>
      </c>
      <c r="BL470" s="18" t="s">
        <v>150</v>
      </c>
      <c r="BM470" s="170" t="s">
        <v>635</v>
      </c>
    </row>
    <row r="471" spans="1:65" s="2" customFormat="1" ht="11.25">
      <c r="A471" s="33"/>
      <c r="B471" s="34"/>
      <c r="C471" s="33"/>
      <c r="D471" s="172" t="s">
        <v>152</v>
      </c>
      <c r="E471" s="33"/>
      <c r="F471" s="173" t="s">
        <v>634</v>
      </c>
      <c r="G471" s="33"/>
      <c r="H471" s="33"/>
      <c r="I471" s="94"/>
      <c r="J471" s="33"/>
      <c r="K471" s="33"/>
      <c r="L471" s="34"/>
      <c r="M471" s="174"/>
      <c r="N471" s="175"/>
      <c r="O471" s="59"/>
      <c r="P471" s="59"/>
      <c r="Q471" s="59"/>
      <c r="R471" s="59"/>
      <c r="S471" s="59"/>
      <c r="T471" s="60"/>
      <c r="U471" s="33"/>
      <c r="V471" s="33"/>
      <c r="W471" s="33"/>
      <c r="X471" s="33"/>
      <c r="Y471" s="33"/>
      <c r="Z471" s="33"/>
      <c r="AA471" s="33"/>
      <c r="AB471" s="33"/>
      <c r="AC471" s="33"/>
      <c r="AD471" s="33"/>
      <c r="AE471" s="33"/>
      <c r="AT471" s="18" t="s">
        <v>152</v>
      </c>
      <c r="AU471" s="18" t="s">
        <v>82</v>
      </c>
    </row>
    <row r="472" spans="1:65" s="13" customFormat="1" ht="11.25">
      <c r="B472" s="177"/>
      <c r="D472" s="172" t="s">
        <v>156</v>
      </c>
      <c r="E472" s="178" t="s">
        <v>1</v>
      </c>
      <c r="F472" s="179" t="s">
        <v>636</v>
      </c>
      <c r="H472" s="180">
        <v>10</v>
      </c>
      <c r="I472" s="181"/>
      <c r="L472" s="177"/>
      <c r="M472" s="182"/>
      <c r="N472" s="183"/>
      <c r="O472" s="183"/>
      <c r="P472" s="183"/>
      <c r="Q472" s="183"/>
      <c r="R472" s="183"/>
      <c r="S472" s="183"/>
      <c r="T472" s="184"/>
      <c r="AT472" s="178" t="s">
        <v>156</v>
      </c>
      <c r="AU472" s="178" t="s">
        <v>82</v>
      </c>
      <c r="AV472" s="13" t="s">
        <v>82</v>
      </c>
      <c r="AW472" s="13" t="s">
        <v>29</v>
      </c>
      <c r="AX472" s="13" t="s">
        <v>72</v>
      </c>
      <c r="AY472" s="178" t="s">
        <v>142</v>
      </c>
    </row>
    <row r="473" spans="1:65" s="14" customFormat="1" ht="11.25">
      <c r="B473" s="185"/>
      <c r="D473" s="172" t="s">
        <v>156</v>
      </c>
      <c r="E473" s="186" t="s">
        <v>1</v>
      </c>
      <c r="F473" s="187" t="s">
        <v>158</v>
      </c>
      <c r="H473" s="188">
        <v>10</v>
      </c>
      <c r="I473" s="189"/>
      <c r="L473" s="185"/>
      <c r="M473" s="190"/>
      <c r="N473" s="191"/>
      <c r="O473" s="191"/>
      <c r="P473" s="191"/>
      <c r="Q473" s="191"/>
      <c r="R473" s="191"/>
      <c r="S473" s="191"/>
      <c r="T473" s="192"/>
      <c r="AT473" s="186" t="s">
        <v>156</v>
      </c>
      <c r="AU473" s="186" t="s">
        <v>82</v>
      </c>
      <c r="AV473" s="14" t="s">
        <v>150</v>
      </c>
      <c r="AW473" s="14" t="s">
        <v>29</v>
      </c>
      <c r="AX473" s="14" t="s">
        <v>80</v>
      </c>
      <c r="AY473" s="186" t="s">
        <v>142</v>
      </c>
    </row>
    <row r="474" spans="1:65" s="2" customFormat="1" ht="16.5" customHeight="1">
      <c r="A474" s="33"/>
      <c r="B474" s="158"/>
      <c r="C474" s="200" t="s">
        <v>637</v>
      </c>
      <c r="D474" s="200" t="s">
        <v>226</v>
      </c>
      <c r="E474" s="201" t="s">
        <v>638</v>
      </c>
      <c r="F474" s="202" t="s">
        <v>639</v>
      </c>
      <c r="G474" s="203" t="s">
        <v>163</v>
      </c>
      <c r="H474" s="204">
        <v>8</v>
      </c>
      <c r="I474" s="205"/>
      <c r="J474" s="206">
        <f>ROUND(I474*H474,2)</f>
        <v>0</v>
      </c>
      <c r="K474" s="202" t="s">
        <v>149</v>
      </c>
      <c r="L474" s="207"/>
      <c r="M474" s="208" t="s">
        <v>1</v>
      </c>
      <c r="N474" s="209" t="s">
        <v>37</v>
      </c>
      <c r="O474" s="59"/>
      <c r="P474" s="168">
        <f>O474*H474</f>
        <v>0</v>
      </c>
      <c r="Q474" s="168">
        <v>2.3999999999999998E-3</v>
      </c>
      <c r="R474" s="168">
        <f>Q474*H474</f>
        <v>1.9199999999999998E-2</v>
      </c>
      <c r="S474" s="168">
        <v>0</v>
      </c>
      <c r="T474" s="169">
        <f>S474*H474</f>
        <v>0</v>
      </c>
      <c r="U474" s="33"/>
      <c r="V474" s="33"/>
      <c r="W474" s="33"/>
      <c r="X474" s="33"/>
      <c r="Y474" s="33"/>
      <c r="Z474" s="33"/>
      <c r="AA474" s="33"/>
      <c r="AB474" s="33"/>
      <c r="AC474" s="33"/>
      <c r="AD474" s="33"/>
      <c r="AE474" s="33"/>
      <c r="AR474" s="170" t="s">
        <v>230</v>
      </c>
      <c r="AT474" s="170" t="s">
        <v>226</v>
      </c>
      <c r="AU474" s="170" t="s">
        <v>82</v>
      </c>
      <c r="AY474" s="18" t="s">
        <v>142</v>
      </c>
      <c r="BE474" s="171">
        <f>IF(N474="základní",J474,0)</f>
        <v>0</v>
      </c>
      <c r="BF474" s="171">
        <f>IF(N474="snížená",J474,0)</f>
        <v>0</v>
      </c>
      <c r="BG474" s="171">
        <f>IF(N474="zákl. přenesená",J474,0)</f>
        <v>0</v>
      </c>
      <c r="BH474" s="171">
        <f>IF(N474="sníž. přenesená",J474,0)</f>
        <v>0</v>
      </c>
      <c r="BI474" s="171">
        <f>IF(N474="nulová",J474,0)</f>
        <v>0</v>
      </c>
      <c r="BJ474" s="18" t="s">
        <v>80</v>
      </c>
      <c r="BK474" s="171">
        <f>ROUND(I474*H474,2)</f>
        <v>0</v>
      </c>
      <c r="BL474" s="18" t="s">
        <v>150</v>
      </c>
      <c r="BM474" s="170" t="s">
        <v>640</v>
      </c>
    </row>
    <row r="475" spans="1:65" s="2" customFormat="1" ht="11.25">
      <c r="A475" s="33"/>
      <c r="B475" s="34"/>
      <c r="C475" s="33"/>
      <c r="D475" s="172" t="s">
        <v>152</v>
      </c>
      <c r="E475" s="33"/>
      <c r="F475" s="173" t="s">
        <v>639</v>
      </c>
      <c r="G475" s="33"/>
      <c r="H475" s="33"/>
      <c r="I475" s="94"/>
      <c r="J475" s="33"/>
      <c r="K475" s="33"/>
      <c r="L475" s="34"/>
      <c r="M475" s="174"/>
      <c r="N475" s="175"/>
      <c r="O475" s="59"/>
      <c r="P475" s="59"/>
      <c r="Q475" s="59"/>
      <c r="R475" s="59"/>
      <c r="S475" s="59"/>
      <c r="T475" s="60"/>
      <c r="U475" s="33"/>
      <c r="V475" s="33"/>
      <c r="W475" s="33"/>
      <c r="X475" s="33"/>
      <c r="Y475" s="33"/>
      <c r="Z475" s="33"/>
      <c r="AA475" s="33"/>
      <c r="AB475" s="33"/>
      <c r="AC475" s="33"/>
      <c r="AD475" s="33"/>
      <c r="AE475" s="33"/>
      <c r="AT475" s="18" t="s">
        <v>152</v>
      </c>
      <c r="AU475" s="18" t="s">
        <v>82</v>
      </c>
    </row>
    <row r="476" spans="1:65" s="13" customFormat="1" ht="11.25">
      <c r="B476" s="177"/>
      <c r="D476" s="172" t="s">
        <v>156</v>
      </c>
      <c r="E476" s="178" t="s">
        <v>1</v>
      </c>
      <c r="F476" s="179" t="s">
        <v>641</v>
      </c>
      <c r="H476" s="180">
        <v>8</v>
      </c>
      <c r="I476" s="181"/>
      <c r="L476" s="177"/>
      <c r="M476" s="182"/>
      <c r="N476" s="183"/>
      <c r="O476" s="183"/>
      <c r="P476" s="183"/>
      <c r="Q476" s="183"/>
      <c r="R476" s="183"/>
      <c r="S476" s="183"/>
      <c r="T476" s="184"/>
      <c r="AT476" s="178" t="s">
        <v>156</v>
      </c>
      <c r="AU476" s="178" t="s">
        <v>82</v>
      </c>
      <c r="AV476" s="13" t="s">
        <v>82</v>
      </c>
      <c r="AW476" s="13" t="s">
        <v>29</v>
      </c>
      <c r="AX476" s="13" t="s">
        <v>80</v>
      </c>
      <c r="AY476" s="178" t="s">
        <v>142</v>
      </c>
    </row>
    <row r="477" spans="1:65" s="2" customFormat="1" ht="16.5" customHeight="1">
      <c r="A477" s="33"/>
      <c r="B477" s="158"/>
      <c r="C477" s="200" t="s">
        <v>642</v>
      </c>
      <c r="D477" s="200" t="s">
        <v>226</v>
      </c>
      <c r="E477" s="201" t="s">
        <v>643</v>
      </c>
      <c r="F477" s="202" t="s">
        <v>644</v>
      </c>
      <c r="G477" s="203" t="s">
        <v>163</v>
      </c>
      <c r="H477" s="204">
        <v>16</v>
      </c>
      <c r="I477" s="205"/>
      <c r="J477" s="206">
        <f>ROUND(I477*H477,2)</f>
        <v>0</v>
      </c>
      <c r="K477" s="202" t="s">
        <v>149</v>
      </c>
      <c r="L477" s="207"/>
      <c r="M477" s="208" t="s">
        <v>1</v>
      </c>
      <c r="N477" s="209" t="s">
        <v>37</v>
      </c>
      <c r="O477" s="59"/>
      <c r="P477" s="168">
        <f>O477*H477</f>
        <v>0</v>
      </c>
      <c r="Q477" s="168">
        <v>6.1000000000000004E-3</v>
      </c>
      <c r="R477" s="168">
        <f>Q477*H477</f>
        <v>9.7600000000000006E-2</v>
      </c>
      <c r="S477" s="168">
        <v>0</v>
      </c>
      <c r="T477" s="169">
        <f>S477*H477</f>
        <v>0</v>
      </c>
      <c r="U477" s="33"/>
      <c r="V477" s="33"/>
      <c r="W477" s="33"/>
      <c r="X477" s="33"/>
      <c r="Y477" s="33"/>
      <c r="Z477" s="33"/>
      <c r="AA477" s="33"/>
      <c r="AB477" s="33"/>
      <c r="AC477" s="33"/>
      <c r="AD477" s="33"/>
      <c r="AE477" s="33"/>
      <c r="AR477" s="170" t="s">
        <v>230</v>
      </c>
      <c r="AT477" s="170" t="s">
        <v>226</v>
      </c>
      <c r="AU477" s="170" t="s">
        <v>82</v>
      </c>
      <c r="AY477" s="18" t="s">
        <v>142</v>
      </c>
      <c r="BE477" s="171">
        <f>IF(N477="základní",J477,0)</f>
        <v>0</v>
      </c>
      <c r="BF477" s="171">
        <f>IF(N477="snížená",J477,0)</f>
        <v>0</v>
      </c>
      <c r="BG477" s="171">
        <f>IF(N477="zákl. přenesená",J477,0)</f>
        <v>0</v>
      </c>
      <c r="BH477" s="171">
        <f>IF(N477="sníž. přenesená",J477,0)</f>
        <v>0</v>
      </c>
      <c r="BI477" s="171">
        <f>IF(N477="nulová",J477,0)</f>
        <v>0</v>
      </c>
      <c r="BJ477" s="18" t="s">
        <v>80</v>
      </c>
      <c r="BK477" s="171">
        <f>ROUND(I477*H477,2)</f>
        <v>0</v>
      </c>
      <c r="BL477" s="18" t="s">
        <v>150</v>
      </c>
      <c r="BM477" s="170" t="s">
        <v>645</v>
      </c>
    </row>
    <row r="478" spans="1:65" s="2" customFormat="1" ht="11.25">
      <c r="A478" s="33"/>
      <c r="B478" s="34"/>
      <c r="C478" s="33"/>
      <c r="D478" s="172" t="s">
        <v>152</v>
      </c>
      <c r="E478" s="33"/>
      <c r="F478" s="173" t="s">
        <v>644</v>
      </c>
      <c r="G478" s="33"/>
      <c r="H478" s="33"/>
      <c r="I478" s="94"/>
      <c r="J478" s="33"/>
      <c r="K478" s="33"/>
      <c r="L478" s="34"/>
      <c r="M478" s="174"/>
      <c r="N478" s="175"/>
      <c r="O478" s="59"/>
      <c r="P478" s="59"/>
      <c r="Q478" s="59"/>
      <c r="R478" s="59"/>
      <c r="S478" s="59"/>
      <c r="T478" s="60"/>
      <c r="U478" s="33"/>
      <c r="V478" s="33"/>
      <c r="W478" s="33"/>
      <c r="X478" s="33"/>
      <c r="Y478" s="33"/>
      <c r="Z478" s="33"/>
      <c r="AA478" s="33"/>
      <c r="AB478" s="33"/>
      <c r="AC478" s="33"/>
      <c r="AD478" s="33"/>
      <c r="AE478" s="33"/>
      <c r="AT478" s="18" t="s">
        <v>152</v>
      </c>
      <c r="AU478" s="18" t="s">
        <v>82</v>
      </c>
    </row>
    <row r="479" spans="1:65" s="13" customFormat="1" ht="11.25">
      <c r="B479" s="177"/>
      <c r="D479" s="172" t="s">
        <v>156</v>
      </c>
      <c r="E479" s="178" t="s">
        <v>1</v>
      </c>
      <c r="F479" s="179" t="s">
        <v>646</v>
      </c>
      <c r="H479" s="180">
        <v>16</v>
      </c>
      <c r="I479" s="181"/>
      <c r="L479" s="177"/>
      <c r="M479" s="182"/>
      <c r="N479" s="183"/>
      <c r="O479" s="183"/>
      <c r="P479" s="183"/>
      <c r="Q479" s="183"/>
      <c r="R479" s="183"/>
      <c r="S479" s="183"/>
      <c r="T479" s="184"/>
      <c r="AT479" s="178" t="s">
        <v>156</v>
      </c>
      <c r="AU479" s="178" t="s">
        <v>82</v>
      </c>
      <c r="AV479" s="13" t="s">
        <v>82</v>
      </c>
      <c r="AW479" s="13" t="s">
        <v>29</v>
      </c>
      <c r="AX479" s="13" t="s">
        <v>80</v>
      </c>
      <c r="AY479" s="178" t="s">
        <v>142</v>
      </c>
    </row>
    <row r="480" spans="1:65" s="2" customFormat="1" ht="16.5" customHeight="1">
      <c r="A480" s="33"/>
      <c r="B480" s="158"/>
      <c r="C480" s="200" t="s">
        <v>647</v>
      </c>
      <c r="D480" s="200" t="s">
        <v>226</v>
      </c>
      <c r="E480" s="201" t="s">
        <v>648</v>
      </c>
      <c r="F480" s="202" t="s">
        <v>649</v>
      </c>
      <c r="G480" s="203" t="s">
        <v>163</v>
      </c>
      <c r="H480" s="204">
        <v>16</v>
      </c>
      <c r="I480" s="205"/>
      <c r="J480" s="206">
        <f>ROUND(I480*H480,2)</f>
        <v>0</v>
      </c>
      <c r="K480" s="202" t="s">
        <v>149</v>
      </c>
      <c r="L480" s="207"/>
      <c r="M480" s="208" t="s">
        <v>1</v>
      </c>
      <c r="N480" s="209" t="s">
        <v>37</v>
      </c>
      <c r="O480" s="59"/>
      <c r="P480" s="168">
        <f>O480*H480</f>
        <v>0</v>
      </c>
      <c r="Q480" s="168">
        <v>3.0000000000000001E-3</v>
      </c>
      <c r="R480" s="168">
        <f>Q480*H480</f>
        <v>4.8000000000000001E-2</v>
      </c>
      <c r="S480" s="168">
        <v>0</v>
      </c>
      <c r="T480" s="169">
        <f>S480*H480</f>
        <v>0</v>
      </c>
      <c r="U480" s="33"/>
      <c r="V480" s="33"/>
      <c r="W480" s="33"/>
      <c r="X480" s="33"/>
      <c r="Y480" s="33"/>
      <c r="Z480" s="33"/>
      <c r="AA480" s="33"/>
      <c r="AB480" s="33"/>
      <c r="AC480" s="33"/>
      <c r="AD480" s="33"/>
      <c r="AE480" s="33"/>
      <c r="AR480" s="170" t="s">
        <v>230</v>
      </c>
      <c r="AT480" s="170" t="s">
        <v>226</v>
      </c>
      <c r="AU480" s="170" t="s">
        <v>82</v>
      </c>
      <c r="AY480" s="18" t="s">
        <v>142</v>
      </c>
      <c r="BE480" s="171">
        <f>IF(N480="základní",J480,0)</f>
        <v>0</v>
      </c>
      <c r="BF480" s="171">
        <f>IF(N480="snížená",J480,0)</f>
        <v>0</v>
      </c>
      <c r="BG480" s="171">
        <f>IF(N480="zákl. přenesená",J480,0)</f>
        <v>0</v>
      </c>
      <c r="BH480" s="171">
        <f>IF(N480="sníž. přenesená",J480,0)</f>
        <v>0</v>
      </c>
      <c r="BI480" s="171">
        <f>IF(N480="nulová",J480,0)</f>
        <v>0</v>
      </c>
      <c r="BJ480" s="18" t="s">
        <v>80</v>
      </c>
      <c r="BK480" s="171">
        <f>ROUND(I480*H480,2)</f>
        <v>0</v>
      </c>
      <c r="BL480" s="18" t="s">
        <v>150</v>
      </c>
      <c r="BM480" s="170" t="s">
        <v>650</v>
      </c>
    </row>
    <row r="481" spans="1:65" s="2" customFormat="1" ht="11.25">
      <c r="A481" s="33"/>
      <c r="B481" s="34"/>
      <c r="C481" s="33"/>
      <c r="D481" s="172" t="s">
        <v>152</v>
      </c>
      <c r="E481" s="33"/>
      <c r="F481" s="173" t="s">
        <v>649</v>
      </c>
      <c r="G481" s="33"/>
      <c r="H481" s="33"/>
      <c r="I481" s="94"/>
      <c r="J481" s="33"/>
      <c r="K481" s="33"/>
      <c r="L481" s="34"/>
      <c r="M481" s="174"/>
      <c r="N481" s="175"/>
      <c r="O481" s="59"/>
      <c r="P481" s="59"/>
      <c r="Q481" s="59"/>
      <c r="R481" s="59"/>
      <c r="S481" s="59"/>
      <c r="T481" s="60"/>
      <c r="U481" s="33"/>
      <c r="V481" s="33"/>
      <c r="W481" s="33"/>
      <c r="X481" s="33"/>
      <c r="Y481" s="33"/>
      <c r="Z481" s="33"/>
      <c r="AA481" s="33"/>
      <c r="AB481" s="33"/>
      <c r="AC481" s="33"/>
      <c r="AD481" s="33"/>
      <c r="AE481" s="33"/>
      <c r="AT481" s="18" t="s">
        <v>152</v>
      </c>
      <c r="AU481" s="18" t="s">
        <v>82</v>
      </c>
    </row>
    <row r="482" spans="1:65" s="13" customFormat="1" ht="11.25">
      <c r="B482" s="177"/>
      <c r="D482" s="172" t="s">
        <v>156</v>
      </c>
      <c r="E482" s="178" t="s">
        <v>1</v>
      </c>
      <c r="F482" s="179" t="s">
        <v>651</v>
      </c>
      <c r="H482" s="180">
        <v>16</v>
      </c>
      <c r="I482" s="181"/>
      <c r="L482" s="177"/>
      <c r="M482" s="182"/>
      <c r="N482" s="183"/>
      <c r="O482" s="183"/>
      <c r="P482" s="183"/>
      <c r="Q482" s="183"/>
      <c r="R482" s="183"/>
      <c r="S482" s="183"/>
      <c r="T482" s="184"/>
      <c r="AT482" s="178" t="s">
        <v>156</v>
      </c>
      <c r="AU482" s="178" t="s">
        <v>82</v>
      </c>
      <c r="AV482" s="13" t="s">
        <v>82</v>
      </c>
      <c r="AW482" s="13" t="s">
        <v>29</v>
      </c>
      <c r="AX482" s="13" t="s">
        <v>80</v>
      </c>
      <c r="AY482" s="178" t="s">
        <v>142</v>
      </c>
    </row>
    <row r="483" spans="1:65" s="2" customFormat="1" ht="16.5" customHeight="1">
      <c r="A483" s="33"/>
      <c r="B483" s="158"/>
      <c r="C483" s="200" t="s">
        <v>652</v>
      </c>
      <c r="D483" s="200" t="s">
        <v>226</v>
      </c>
      <c r="E483" s="201" t="s">
        <v>653</v>
      </c>
      <c r="F483" s="202" t="s">
        <v>654</v>
      </c>
      <c r="G483" s="203" t="s">
        <v>163</v>
      </c>
      <c r="H483" s="204">
        <v>32</v>
      </c>
      <c r="I483" s="205"/>
      <c r="J483" s="206">
        <f>ROUND(I483*H483,2)</f>
        <v>0</v>
      </c>
      <c r="K483" s="202" t="s">
        <v>149</v>
      </c>
      <c r="L483" s="207"/>
      <c r="M483" s="208" t="s">
        <v>1</v>
      </c>
      <c r="N483" s="209" t="s">
        <v>37</v>
      </c>
      <c r="O483" s="59"/>
      <c r="P483" s="168">
        <f>O483*H483</f>
        <v>0</v>
      </c>
      <c r="Q483" s="168">
        <v>3.5E-4</v>
      </c>
      <c r="R483" s="168">
        <f>Q483*H483</f>
        <v>1.12E-2</v>
      </c>
      <c r="S483" s="168">
        <v>0</v>
      </c>
      <c r="T483" s="169">
        <f>S483*H483</f>
        <v>0</v>
      </c>
      <c r="U483" s="33"/>
      <c r="V483" s="33"/>
      <c r="W483" s="33"/>
      <c r="X483" s="33"/>
      <c r="Y483" s="33"/>
      <c r="Z483" s="33"/>
      <c r="AA483" s="33"/>
      <c r="AB483" s="33"/>
      <c r="AC483" s="33"/>
      <c r="AD483" s="33"/>
      <c r="AE483" s="33"/>
      <c r="AR483" s="170" t="s">
        <v>230</v>
      </c>
      <c r="AT483" s="170" t="s">
        <v>226</v>
      </c>
      <c r="AU483" s="170" t="s">
        <v>82</v>
      </c>
      <c r="AY483" s="18" t="s">
        <v>142</v>
      </c>
      <c r="BE483" s="171">
        <f>IF(N483="základní",J483,0)</f>
        <v>0</v>
      </c>
      <c r="BF483" s="171">
        <f>IF(N483="snížená",J483,0)</f>
        <v>0</v>
      </c>
      <c r="BG483" s="171">
        <f>IF(N483="zákl. přenesená",J483,0)</f>
        <v>0</v>
      </c>
      <c r="BH483" s="171">
        <f>IF(N483="sníž. přenesená",J483,0)</f>
        <v>0</v>
      </c>
      <c r="BI483" s="171">
        <f>IF(N483="nulová",J483,0)</f>
        <v>0</v>
      </c>
      <c r="BJ483" s="18" t="s">
        <v>80</v>
      </c>
      <c r="BK483" s="171">
        <f>ROUND(I483*H483,2)</f>
        <v>0</v>
      </c>
      <c r="BL483" s="18" t="s">
        <v>150</v>
      </c>
      <c r="BM483" s="170" t="s">
        <v>655</v>
      </c>
    </row>
    <row r="484" spans="1:65" s="2" customFormat="1" ht="11.25">
      <c r="A484" s="33"/>
      <c r="B484" s="34"/>
      <c r="C484" s="33"/>
      <c r="D484" s="172" t="s">
        <v>152</v>
      </c>
      <c r="E484" s="33"/>
      <c r="F484" s="173" t="s">
        <v>654</v>
      </c>
      <c r="G484" s="33"/>
      <c r="H484" s="33"/>
      <c r="I484" s="94"/>
      <c r="J484" s="33"/>
      <c r="K484" s="33"/>
      <c r="L484" s="34"/>
      <c r="M484" s="174"/>
      <c r="N484" s="175"/>
      <c r="O484" s="59"/>
      <c r="P484" s="59"/>
      <c r="Q484" s="59"/>
      <c r="R484" s="59"/>
      <c r="S484" s="59"/>
      <c r="T484" s="60"/>
      <c r="U484" s="33"/>
      <c r="V484" s="33"/>
      <c r="W484" s="33"/>
      <c r="X484" s="33"/>
      <c r="Y484" s="33"/>
      <c r="Z484" s="33"/>
      <c r="AA484" s="33"/>
      <c r="AB484" s="33"/>
      <c r="AC484" s="33"/>
      <c r="AD484" s="33"/>
      <c r="AE484" s="33"/>
      <c r="AT484" s="18" t="s">
        <v>152</v>
      </c>
      <c r="AU484" s="18" t="s">
        <v>82</v>
      </c>
    </row>
    <row r="485" spans="1:65" s="13" customFormat="1" ht="11.25">
      <c r="B485" s="177"/>
      <c r="D485" s="172" t="s">
        <v>156</v>
      </c>
      <c r="E485" s="178" t="s">
        <v>1</v>
      </c>
      <c r="F485" s="179" t="s">
        <v>656</v>
      </c>
      <c r="H485" s="180">
        <v>32</v>
      </c>
      <c r="I485" s="181"/>
      <c r="L485" s="177"/>
      <c r="M485" s="182"/>
      <c r="N485" s="183"/>
      <c r="O485" s="183"/>
      <c r="P485" s="183"/>
      <c r="Q485" s="183"/>
      <c r="R485" s="183"/>
      <c r="S485" s="183"/>
      <c r="T485" s="184"/>
      <c r="AT485" s="178" t="s">
        <v>156</v>
      </c>
      <c r="AU485" s="178" t="s">
        <v>82</v>
      </c>
      <c r="AV485" s="13" t="s">
        <v>82</v>
      </c>
      <c r="AW485" s="13" t="s">
        <v>29</v>
      </c>
      <c r="AX485" s="13" t="s">
        <v>80</v>
      </c>
      <c r="AY485" s="178" t="s">
        <v>142</v>
      </c>
    </row>
    <row r="486" spans="1:65" s="2" customFormat="1" ht="16.5" customHeight="1">
      <c r="A486" s="33"/>
      <c r="B486" s="158"/>
      <c r="C486" s="200" t="s">
        <v>657</v>
      </c>
      <c r="D486" s="200" t="s">
        <v>226</v>
      </c>
      <c r="E486" s="201" t="s">
        <v>658</v>
      </c>
      <c r="F486" s="202" t="s">
        <v>659</v>
      </c>
      <c r="G486" s="203" t="s">
        <v>163</v>
      </c>
      <c r="H486" s="204">
        <v>16</v>
      </c>
      <c r="I486" s="205"/>
      <c r="J486" s="206">
        <f>ROUND(I486*H486,2)</f>
        <v>0</v>
      </c>
      <c r="K486" s="202" t="s">
        <v>149</v>
      </c>
      <c r="L486" s="207"/>
      <c r="M486" s="208" t="s">
        <v>1</v>
      </c>
      <c r="N486" s="209" t="s">
        <v>37</v>
      </c>
      <c r="O486" s="59"/>
      <c r="P486" s="168">
        <f>O486*H486</f>
        <v>0</v>
      </c>
      <c r="Q486" s="168">
        <v>1E-4</v>
      </c>
      <c r="R486" s="168">
        <f>Q486*H486</f>
        <v>1.6000000000000001E-3</v>
      </c>
      <c r="S486" s="168">
        <v>0</v>
      </c>
      <c r="T486" s="169">
        <f>S486*H486</f>
        <v>0</v>
      </c>
      <c r="U486" s="33"/>
      <c r="V486" s="33"/>
      <c r="W486" s="33"/>
      <c r="X486" s="33"/>
      <c r="Y486" s="33"/>
      <c r="Z486" s="33"/>
      <c r="AA486" s="33"/>
      <c r="AB486" s="33"/>
      <c r="AC486" s="33"/>
      <c r="AD486" s="33"/>
      <c r="AE486" s="33"/>
      <c r="AR486" s="170" t="s">
        <v>230</v>
      </c>
      <c r="AT486" s="170" t="s">
        <v>226</v>
      </c>
      <c r="AU486" s="170" t="s">
        <v>82</v>
      </c>
      <c r="AY486" s="18" t="s">
        <v>142</v>
      </c>
      <c r="BE486" s="171">
        <f>IF(N486="základní",J486,0)</f>
        <v>0</v>
      </c>
      <c r="BF486" s="171">
        <f>IF(N486="snížená",J486,0)</f>
        <v>0</v>
      </c>
      <c r="BG486" s="171">
        <f>IF(N486="zákl. přenesená",J486,0)</f>
        <v>0</v>
      </c>
      <c r="BH486" s="171">
        <f>IF(N486="sníž. přenesená",J486,0)</f>
        <v>0</v>
      </c>
      <c r="BI486" s="171">
        <f>IF(N486="nulová",J486,0)</f>
        <v>0</v>
      </c>
      <c r="BJ486" s="18" t="s">
        <v>80</v>
      </c>
      <c r="BK486" s="171">
        <f>ROUND(I486*H486,2)</f>
        <v>0</v>
      </c>
      <c r="BL486" s="18" t="s">
        <v>150</v>
      </c>
      <c r="BM486" s="170" t="s">
        <v>660</v>
      </c>
    </row>
    <row r="487" spans="1:65" s="2" customFormat="1" ht="11.25">
      <c r="A487" s="33"/>
      <c r="B487" s="34"/>
      <c r="C487" s="33"/>
      <c r="D487" s="172" t="s">
        <v>152</v>
      </c>
      <c r="E487" s="33"/>
      <c r="F487" s="173" t="s">
        <v>659</v>
      </c>
      <c r="G487" s="33"/>
      <c r="H487" s="33"/>
      <c r="I487" s="94"/>
      <c r="J487" s="33"/>
      <c r="K487" s="33"/>
      <c r="L487" s="34"/>
      <c r="M487" s="174"/>
      <c r="N487" s="175"/>
      <c r="O487" s="59"/>
      <c r="P487" s="59"/>
      <c r="Q487" s="59"/>
      <c r="R487" s="59"/>
      <c r="S487" s="59"/>
      <c r="T487" s="60"/>
      <c r="U487" s="33"/>
      <c r="V487" s="33"/>
      <c r="W487" s="33"/>
      <c r="X487" s="33"/>
      <c r="Y487" s="33"/>
      <c r="Z487" s="33"/>
      <c r="AA487" s="33"/>
      <c r="AB487" s="33"/>
      <c r="AC487" s="33"/>
      <c r="AD487" s="33"/>
      <c r="AE487" s="33"/>
      <c r="AT487" s="18" t="s">
        <v>152</v>
      </c>
      <c r="AU487" s="18" t="s">
        <v>82</v>
      </c>
    </row>
    <row r="488" spans="1:65" s="13" customFormat="1" ht="11.25">
      <c r="B488" s="177"/>
      <c r="D488" s="172" t="s">
        <v>156</v>
      </c>
      <c r="E488" s="178" t="s">
        <v>1</v>
      </c>
      <c r="F488" s="179" t="s">
        <v>651</v>
      </c>
      <c r="H488" s="180">
        <v>16</v>
      </c>
      <c r="I488" s="181"/>
      <c r="L488" s="177"/>
      <c r="M488" s="182"/>
      <c r="N488" s="183"/>
      <c r="O488" s="183"/>
      <c r="P488" s="183"/>
      <c r="Q488" s="183"/>
      <c r="R488" s="183"/>
      <c r="S488" s="183"/>
      <c r="T488" s="184"/>
      <c r="AT488" s="178" t="s">
        <v>156</v>
      </c>
      <c r="AU488" s="178" t="s">
        <v>82</v>
      </c>
      <c r="AV488" s="13" t="s">
        <v>82</v>
      </c>
      <c r="AW488" s="13" t="s">
        <v>29</v>
      </c>
      <c r="AX488" s="13" t="s">
        <v>80</v>
      </c>
      <c r="AY488" s="178" t="s">
        <v>142</v>
      </c>
    </row>
    <row r="489" spans="1:65" s="2" customFormat="1" ht="21.75" customHeight="1">
      <c r="A489" s="33"/>
      <c r="B489" s="158"/>
      <c r="C489" s="159" t="s">
        <v>661</v>
      </c>
      <c r="D489" s="159" t="s">
        <v>145</v>
      </c>
      <c r="E489" s="160" t="s">
        <v>662</v>
      </c>
      <c r="F489" s="161" t="s">
        <v>663</v>
      </c>
      <c r="G489" s="162" t="s">
        <v>163</v>
      </c>
      <c r="H489" s="163">
        <v>46</v>
      </c>
      <c r="I489" s="164"/>
      <c r="J489" s="165">
        <f>ROUND(I489*H489,2)</f>
        <v>0</v>
      </c>
      <c r="K489" s="161" t="s">
        <v>149</v>
      </c>
      <c r="L489" s="34"/>
      <c r="M489" s="166" t="s">
        <v>1</v>
      </c>
      <c r="N489" s="167" t="s">
        <v>37</v>
      </c>
      <c r="O489" s="59"/>
      <c r="P489" s="168">
        <f>O489*H489</f>
        <v>0</v>
      </c>
      <c r="Q489" s="168">
        <v>0.10940999999999999</v>
      </c>
      <c r="R489" s="168">
        <f>Q489*H489</f>
        <v>5.0328599999999994</v>
      </c>
      <c r="S489" s="168">
        <v>0</v>
      </c>
      <c r="T489" s="169">
        <f>S489*H489</f>
        <v>0</v>
      </c>
      <c r="U489" s="33"/>
      <c r="V489" s="33"/>
      <c r="W489" s="33"/>
      <c r="X489" s="33"/>
      <c r="Y489" s="33"/>
      <c r="Z489" s="33"/>
      <c r="AA489" s="33"/>
      <c r="AB489" s="33"/>
      <c r="AC489" s="33"/>
      <c r="AD489" s="33"/>
      <c r="AE489" s="33"/>
      <c r="AR489" s="170" t="s">
        <v>150</v>
      </c>
      <c r="AT489" s="170" t="s">
        <v>145</v>
      </c>
      <c r="AU489" s="170" t="s">
        <v>82</v>
      </c>
      <c r="AY489" s="18" t="s">
        <v>142</v>
      </c>
      <c r="BE489" s="171">
        <f>IF(N489="základní",J489,0)</f>
        <v>0</v>
      </c>
      <c r="BF489" s="171">
        <f>IF(N489="snížená",J489,0)</f>
        <v>0</v>
      </c>
      <c r="BG489" s="171">
        <f>IF(N489="zákl. přenesená",J489,0)</f>
        <v>0</v>
      </c>
      <c r="BH489" s="171">
        <f>IF(N489="sníž. přenesená",J489,0)</f>
        <v>0</v>
      </c>
      <c r="BI489" s="171">
        <f>IF(N489="nulová",J489,0)</f>
        <v>0</v>
      </c>
      <c r="BJ489" s="18" t="s">
        <v>80</v>
      </c>
      <c r="BK489" s="171">
        <f>ROUND(I489*H489,2)</f>
        <v>0</v>
      </c>
      <c r="BL489" s="18" t="s">
        <v>150</v>
      </c>
      <c r="BM489" s="170" t="s">
        <v>664</v>
      </c>
    </row>
    <row r="490" spans="1:65" s="2" customFormat="1" ht="19.5">
      <c r="A490" s="33"/>
      <c r="B490" s="34"/>
      <c r="C490" s="33"/>
      <c r="D490" s="172" t="s">
        <v>152</v>
      </c>
      <c r="E490" s="33"/>
      <c r="F490" s="173" t="s">
        <v>665</v>
      </c>
      <c r="G490" s="33"/>
      <c r="H490" s="33"/>
      <c r="I490" s="94"/>
      <c r="J490" s="33"/>
      <c r="K490" s="33"/>
      <c r="L490" s="34"/>
      <c r="M490" s="174"/>
      <c r="N490" s="175"/>
      <c r="O490" s="59"/>
      <c r="P490" s="59"/>
      <c r="Q490" s="59"/>
      <c r="R490" s="59"/>
      <c r="S490" s="59"/>
      <c r="T490" s="60"/>
      <c r="U490" s="33"/>
      <c r="V490" s="33"/>
      <c r="W490" s="33"/>
      <c r="X490" s="33"/>
      <c r="Y490" s="33"/>
      <c r="Z490" s="33"/>
      <c r="AA490" s="33"/>
      <c r="AB490" s="33"/>
      <c r="AC490" s="33"/>
      <c r="AD490" s="33"/>
      <c r="AE490" s="33"/>
      <c r="AT490" s="18" t="s">
        <v>152</v>
      </c>
      <c r="AU490" s="18" t="s">
        <v>82</v>
      </c>
    </row>
    <row r="491" spans="1:65" s="2" customFormat="1" ht="87.75">
      <c r="A491" s="33"/>
      <c r="B491" s="34"/>
      <c r="C491" s="33"/>
      <c r="D491" s="172" t="s">
        <v>154</v>
      </c>
      <c r="E491" s="33"/>
      <c r="F491" s="176" t="s">
        <v>666</v>
      </c>
      <c r="G491" s="33"/>
      <c r="H491" s="33"/>
      <c r="I491" s="94"/>
      <c r="J491" s="33"/>
      <c r="K491" s="33"/>
      <c r="L491" s="34"/>
      <c r="M491" s="174"/>
      <c r="N491" s="175"/>
      <c r="O491" s="59"/>
      <c r="P491" s="59"/>
      <c r="Q491" s="59"/>
      <c r="R491" s="59"/>
      <c r="S491" s="59"/>
      <c r="T491" s="60"/>
      <c r="U491" s="33"/>
      <c r="V491" s="33"/>
      <c r="W491" s="33"/>
      <c r="X491" s="33"/>
      <c r="Y491" s="33"/>
      <c r="Z491" s="33"/>
      <c r="AA491" s="33"/>
      <c r="AB491" s="33"/>
      <c r="AC491" s="33"/>
      <c r="AD491" s="33"/>
      <c r="AE491" s="33"/>
      <c r="AT491" s="18" t="s">
        <v>154</v>
      </c>
      <c r="AU491" s="18" t="s">
        <v>82</v>
      </c>
    </row>
    <row r="492" spans="1:65" s="13" customFormat="1" ht="22.5">
      <c r="B492" s="177"/>
      <c r="D492" s="172" t="s">
        <v>156</v>
      </c>
      <c r="E492" s="178" t="s">
        <v>1</v>
      </c>
      <c r="F492" s="179" t="s">
        <v>630</v>
      </c>
      <c r="H492" s="180">
        <v>28</v>
      </c>
      <c r="I492" s="181"/>
      <c r="L492" s="177"/>
      <c r="M492" s="182"/>
      <c r="N492" s="183"/>
      <c r="O492" s="183"/>
      <c r="P492" s="183"/>
      <c r="Q492" s="183"/>
      <c r="R492" s="183"/>
      <c r="S492" s="183"/>
      <c r="T492" s="184"/>
      <c r="AT492" s="178" t="s">
        <v>156</v>
      </c>
      <c r="AU492" s="178" t="s">
        <v>82</v>
      </c>
      <c r="AV492" s="13" t="s">
        <v>82</v>
      </c>
      <c r="AW492" s="13" t="s">
        <v>29</v>
      </c>
      <c r="AX492" s="13" t="s">
        <v>72</v>
      </c>
      <c r="AY492" s="178" t="s">
        <v>142</v>
      </c>
    </row>
    <row r="493" spans="1:65" s="13" customFormat="1" ht="11.25">
      <c r="B493" s="177"/>
      <c r="D493" s="172" t="s">
        <v>156</v>
      </c>
      <c r="E493" s="178" t="s">
        <v>1</v>
      </c>
      <c r="F493" s="179" t="s">
        <v>631</v>
      </c>
      <c r="H493" s="180">
        <v>18</v>
      </c>
      <c r="I493" s="181"/>
      <c r="L493" s="177"/>
      <c r="M493" s="182"/>
      <c r="N493" s="183"/>
      <c r="O493" s="183"/>
      <c r="P493" s="183"/>
      <c r="Q493" s="183"/>
      <c r="R493" s="183"/>
      <c r="S493" s="183"/>
      <c r="T493" s="184"/>
      <c r="AT493" s="178" t="s">
        <v>156</v>
      </c>
      <c r="AU493" s="178" t="s">
        <v>82</v>
      </c>
      <c r="AV493" s="13" t="s">
        <v>82</v>
      </c>
      <c r="AW493" s="13" t="s">
        <v>29</v>
      </c>
      <c r="AX493" s="13" t="s">
        <v>72</v>
      </c>
      <c r="AY493" s="178" t="s">
        <v>142</v>
      </c>
    </row>
    <row r="494" spans="1:65" s="14" customFormat="1" ht="11.25">
      <c r="B494" s="185"/>
      <c r="D494" s="172" t="s">
        <v>156</v>
      </c>
      <c r="E494" s="186" t="s">
        <v>1</v>
      </c>
      <c r="F494" s="187" t="s">
        <v>158</v>
      </c>
      <c r="H494" s="188">
        <v>46</v>
      </c>
      <c r="I494" s="189"/>
      <c r="L494" s="185"/>
      <c r="M494" s="190"/>
      <c r="N494" s="191"/>
      <c r="O494" s="191"/>
      <c r="P494" s="191"/>
      <c r="Q494" s="191"/>
      <c r="R494" s="191"/>
      <c r="S494" s="191"/>
      <c r="T494" s="192"/>
      <c r="AT494" s="186" t="s">
        <v>156</v>
      </c>
      <c r="AU494" s="186" t="s">
        <v>82</v>
      </c>
      <c r="AV494" s="14" t="s">
        <v>150</v>
      </c>
      <c r="AW494" s="14" t="s">
        <v>29</v>
      </c>
      <c r="AX494" s="14" t="s">
        <v>80</v>
      </c>
      <c r="AY494" s="186" t="s">
        <v>142</v>
      </c>
    </row>
    <row r="495" spans="1:65" s="2" customFormat="1" ht="21.75" customHeight="1">
      <c r="A495" s="33"/>
      <c r="B495" s="158"/>
      <c r="C495" s="159" t="s">
        <v>667</v>
      </c>
      <c r="D495" s="159" t="s">
        <v>145</v>
      </c>
      <c r="E495" s="160" t="s">
        <v>668</v>
      </c>
      <c r="F495" s="161" t="s">
        <v>669</v>
      </c>
      <c r="G495" s="162" t="s">
        <v>148</v>
      </c>
      <c r="H495" s="163">
        <v>144.02000000000001</v>
      </c>
      <c r="I495" s="164"/>
      <c r="J495" s="165">
        <f>ROUND(I495*H495,2)</f>
        <v>0</v>
      </c>
      <c r="K495" s="161" t="s">
        <v>149</v>
      </c>
      <c r="L495" s="34"/>
      <c r="M495" s="166" t="s">
        <v>1</v>
      </c>
      <c r="N495" s="167" t="s">
        <v>37</v>
      </c>
      <c r="O495" s="59"/>
      <c r="P495" s="168">
        <f>O495*H495</f>
        <v>0</v>
      </c>
      <c r="Q495" s="168">
        <v>2.5999999999999999E-3</v>
      </c>
      <c r="R495" s="168">
        <f>Q495*H495</f>
        <v>0.37445200000000001</v>
      </c>
      <c r="S495" s="168">
        <v>0</v>
      </c>
      <c r="T495" s="169">
        <f>S495*H495</f>
        <v>0</v>
      </c>
      <c r="U495" s="33"/>
      <c r="V495" s="33"/>
      <c r="W495" s="33"/>
      <c r="X495" s="33"/>
      <c r="Y495" s="33"/>
      <c r="Z495" s="33"/>
      <c r="AA495" s="33"/>
      <c r="AB495" s="33"/>
      <c r="AC495" s="33"/>
      <c r="AD495" s="33"/>
      <c r="AE495" s="33"/>
      <c r="AR495" s="170" t="s">
        <v>150</v>
      </c>
      <c r="AT495" s="170" t="s">
        <v>145</v>
      </c>
      <c r="AU495" s="170" t="s">
        <v>82</v>
      </c>
      <c r="AY495" s="18" t="s">
        <v>142</v>
      </c>
      <c r="BE495" s="171">
        <f>IF(N495="základní",J495,0)</f>
        <v>0</v>
      </c>
      <c r="BF495" s="171">
        <f>IF(N495="snížená",J495,0)</f>
        <v>0</v>
      </c>
      <c r="BG495" s="171">
        <f>IF(N495="zákl. přenesená",J495,0)</f>
        <v>0</v>
      </c>
      <c r="BH495" s="171">
        <f>IF(N495="sníž. přenesená",J495,0)</f>
        <v>0</v>
      </c>
      <c r="BI495" s="171">
        <f>IF(N495="nulová",J495,0)</f>
        <v>0</v>
      </c>
      <c r="BJ495" s="18" t="s">
        <v>80</v>
      </c>
      <c r="BK495" s="171">
        <f>ROUND(I495*H495,2)</f>
        <v>0</v>
      </c>
      <c r="BL495" s="18" t="s">
        <v>150</v>
      </c>
      <c r="BM495" s="170" t="s">
        <v>670</v>
      </c>
    </row>
    <row r="496" spans="1:65" s="2" customFormat="1" ht="19.5">
      <c r="A496" s="33"/>
      <c r="B496" s="34"/>
      <c r="C496" s="33"/>
      <c r="D496" s="172" t="s">
        <v>152</v>
      </c>
      <c r="E496" s="33"/>
      <c r="F496" s="173" t="s">
        <v>671</v>
      </c>
      <c r="G496" s="33"/>
      <c r="H496" s="33"/>
      <c r="I496" s="94"/>
      <c r="J496" s="33"/>
      <c r="K496" s="33"/>
      <c r="L496" s="34"/>
      <c r="M496" s="174"/>
      <c r="N496" s="175"/>
      <c r="O496" s="59"/>
      <c r="P496" s="59"/>
      <c r="Q496" s="59"/>
      <c r="R496" s="59"/>
      <c r="S496" s="59"/>
      <c r="T496" s="60"/>
      <c r="U496" s="33"/>
      <c r="V496" s="33"/>
      <c r="W496" s="33"/>
      <c r="X496" s="33"/>
      <c r="Y496" s="33"/>
      <c r="Z496" s="33"/>
      <c r="AA496" s="33"/>
      <c r="AB496" s="33"/>
      <c r="AC496" s="33"/>
      <c r="AD496" s="33"/>
      <c r="AE496" s="33"/>
      <c r="AT496" s="18" t="s">
        <v>152</v>
      </c>
      <c r="AU496" s="18" t="s">
        <v>82</v>
      </c>
    </row>
    <row r="497" spans="1:65" s="2" customFormat="1" ht="107.25">
      <c r="A497" s="33"/>
      <c r="B497" s="34"/>
      <c r="C497" s="33"/>
      <c r="D497" s="172" t="s">
        <v>154</v>
      </c>
      <c r="E497" s="33"/>
      <c r="F497" s="176" t="s">
        <v>672</v>
      </c>
      <c r="G497" s="33"/>
      <c r="H497" s="33"/>
      <c r="I497" s="94"/>
      <c r="J497" s="33"/>
      <c r="K497" s="33"/>
      <c r="L497" s="34"/>
      <c r="M497" s="174"/>
      <c r="N497" s="175"/>
      <c r="O497" s="59"/>
      <c r="P497" s="59"/>
      <c r="Q497" s="59"/>
      <c r="R497" s="59"/>
      <c r="S497" s="59"/>
      <c r="T497" s="60"/>
      <c r="U497" s="33"/>
      <c r="V497" s="33"/>
      <c r="W497" s="33"/>
      <c r="X497" s="33"/>
      <c r="Y497" s="33"/>
      <c r="Z497" s="33"/>
      <c r="AA497" s="33"/>
      <c r="AB497" s="33"/>
      <c r="AC497" s="33"/>
      <c r="AD497" s="33"/>
      <c r="AE497" s="33"/>
      <c r="AT497" s="18" t="s">
        <v>154</v>
      </c>
      <c r="AU497" s="18" t="s">
        <v>82</v>
      </c>
    </row>
    <row r="498" spans="1:65" s="13" customFormat="1" ht="11.25">
      <c r="B498" s="177"/>
      <c r="D498" s="172" t="s">
        <v>156</v>
      </c>
      <c r="E498" s="178" t="s">
        <v>1</v>
      </c>
      <c r="F498" s="179" t="s">
        <v>673</v>
      </c>
      <c r="H498" s="180">
        <v>144.02000000000001</v>
      </c>
      <c r="I498" s="181"/>
      <c r="L498" s="177"/>
      <c r="M498" s="182"/>
      <c r="N498" s="183"/>
      <c r="O498" s="183"/>
      <c r="P498" s="183"/>
      <c r="Q498" s="183"/>
      <c r="R498" s="183"/>
      <c r="S498" s="183"/>
      <c r="T498" s="184"/>
      <c r="AT498" s="178" t="s">
        <v>156</v>
      </c>
      <c r="AU498" s="178" t="s">
        <v>82</v>
      </c>
      <c r="AV498" s="13" t="s">
        <v>82</v>
      </c>
      <c r="AW498" s="13" t="s">
        <v>29</v>
      </c>
      <c r="AX498" s="13" t="s">
        <v>72</v>
      </c>
      <c r="AY498" s="178" t="s">
        <v>142</v>
      </c>
    </row>
    <row r="499" spans="1:65" s="14" customFormat="1" ht="11.25">
      <c r="B499" s="185"/>
      <c r="D499" s="172" t="s">
        <v>156</v>
      </c>
      <c r="E499" s="186" t="s">
        <v>1</v>
      </c>
      <c r="F499" s="187" t="s">
        <v>158</v>
      </c>
      <c r="H499" s="188">
        <v>144.02000000000001</v>
      </c>
      <c r="I499" s="189"/>
      <c r="L499" s="185"/>
      <c r="M499" s="190"/>
      <c r="N499" s="191"/>
      <c r="O499" s="191"/>
      <c r="P499" s="191"/>
      <c r="Q499" s="191"/>
      <c r="R499" s="191"/>
      <c r="S499" s="191"/>
      <c r="T499" s="192"/>
      <c r="AT499" s="186" t="s">
        <v>156</v>
      </c>
      <c r="AU499" s="186" t="s">
        <v>82</v>
      </c>
      <c r="AV499" s="14" t="s">
        <v>150</v>
      </c>
      <c r="AW499" s="14" t="s">
        <v>29</v>
      </c>
      <c r="AX499" s="14" t="s">
        <v>80</v>
      </c>
      <c r="AY499" s="186" t="s">
        <v>142</v>
      </c>
    </row>
    <row r="500" spans="1:65" s="15" customFormat="1" ht="22.5">
      <c r="B500" s="193"/>
      <c r="D500" s="172" t="s">
        <v>156</v>
      </c>
      <c r="E500" s="194" t="s">
        <v>1</v>
      </c>
      <c r="F500" s="195" t="s">
        <v>674</v>
      </c>
      <c r="H500" s="194" t="s">
        <v>1</v>
      </c>
      <c r="I500" s="196"/>
      <c r="L500" s="193"/>
      <c r="M500" s="197"/>
      <c r="N500" s="198"/>
      <c r="O500" s="198"/>
      <c r="P500" s="198"/>
      <c r="Q500" s="198"/>
      <c r="R500" s="198"/>
      <c r="S500" s="198"/>
      <c r="T500" s="199"/>
      <c r="AT500" s="194" t="s">
        <v>156</v>
      </c>
      <c r="AU500" s="194" t="s">
        <v>82</v>
      </c>
      <c r="AV500" s="15" t="s">
        <v>80</v>
      </c>
      <c r="AW500" s="15" t="s">
        <v>29</v>
      </c>
      <c r="AX500" s="15" t="s">
        <v>72</v>
      </c>
      <c r="AY500" s="194" t="s">
        <v>142</v>
      </c>
    </row>
    <row r="501" spans="1:65" s="2" customFormat="1" ht="16.5" customHeight="1">
      <c r="A501" s="33"/>
      <c r="B501" s="158"/>
      <c r="C501" s="159" t="s">
        <v>675</v>
      </c>
      <c r="D501" s="159" t="s">
        <v>145</v>
      </c>
      <c r="E501" s="160" t="s">
        <v>676</v>
      </c>
      <c r="F501" s="161" t="s">
        <v>677</v>
      </c>
      <c r="G501" s="162" t="s">
        <v>148</v>
      </c>
      <c r="H501" s="163">
        <v>144.02000000000001</v>
      </c>
      <c r="I501" s="164"/>
      <c r="J501" s="165">
        <f>ROUND(I501*H501,2)</f>
        <v>0</v>
      </c>
      <c r="K501" s="161" t="s">
        <v>149</v>
      </c>
      <c r="L501" s="34"/>
      <c r="M501" s="166" t="s">
        <v>1</v>
      </c>
      <c r="N501" s="167" t="s">
        <v>37</v>
      </c>
      <c r="O501" s="59"/>
      <c r="P501" s="168">
        <f>O501*H501</f>
        <v>0</v>
      </c>
      <c r="Q501" s="168">
        <v>1.0000000000000001E-5</v>
      </c>
      <c r="R501" s="168">
        <f>Q501*H501</f>
        <v>1.4402000000000002E-3</v>
      </c>
      <c r="S501" s="168">
        <v>0</v>
      </c>
      <c r="T501" s="169">
        <f>S501*H501</f>
        <v>0</v>
      </c>
      <c r="U501" s="33"/>
      <c r="V501" s="33"/>
      <c r="W501" s="33"/>
      <c r="X501" s="33"/>
      <c r="Y501" s="33"/>
      <c r="Z501" s="33"/>
      <c r="AA501" s="33"/>
      <c r="AB501" s="33"/>
      <c r="AC501" s="33"/>
      <c r="AD501" s="33"/>
      <c r="AE501" s="33"/>
      <c r="AR501" s="170" t="s">
        <v>150</v>
      </c>
      <c r="AT501" s="170" t="s">
        <v>145</v>
      </c>
      <c r="AU501" s="170" t="s">
        <v>82</v>
      </c>
      <c r="AY501" s="18" t="s">
        <v>142</v>
      </c>
      <c r="BE501" s="171">
        <f>IF(N501="základní",J501,0)</f>
        <v>0</v>
      </c>
      <c r="BF501" s="171">
        <f>IF(N501="snížená",J501,0)</f>
        <v>0</v>
      </c>
      <c r="BG501" s="171">
        <f>IF(N501="zákl. přenesená",J501,0)</f>
        <v>0</v>
      </c>
      <c r="BH501" s="171">
        <f>IF(N501="sníž. přenesená",J501,0)</f>
        <v>0</v>
      </c>
      <c r="BI501" s="171">
        <f>IF(N501="nulová",J501,0)</f>
        <v>0</v>
      </c>
      <c r="BJ501" s="18" t="s">
        <v>80</v>
      </c>
      <c r="BK501" s="171">
        <f>ROUND(I501*H501,2)</f>
        <v>0</v>
      </c>
      <c r="BL501" s="18" t="s">
        <v>150</v>
      </c>
      <c r="BM501" s="170" t="s">
        <v>678</v>
      </c>
    </row>
    <row r="502" spans="1:65" s="2" customFormat="1" ht="19.5">
      <c r="A502" s="33"/>
      <c r="B502" s="34"/>
      <c r="C502" s="33"/>
      <c r="D502" s="172" t="s">
        <v>152</v>
      </c>
      <c r="E502" s="33"/>
      <c r="F502" s="173" t="s">
        <v>679</v>
      </c>
      <c r="G502" s="33"/>
      <c r="H502" s="33"/>
      <c r="I502" s="94"/>
      <c r="J502" s="33"/>
      <c r="K502" s="33"/>
      <c r="L502" s="34"/>
      <c r="M502" s="174"/>
      <c r="N502" s="175"/>
      <c r="O502" s="59"/>
      <c r="P502" s="59"/>
      <c r="Q502" s="59"/>
      <c r="R502" s="59"/>
      <c r="S502" s="59"/>
      <c r="T502" s="60"/>
      <c r="U502" s="33"/>
      <c r="V502" s="33"/>
      <c r="W502" s="33"/>
      <c r="X502" s="33"/>
      <c r="Y502" s="33"/>
      <c r="Z502" s="33"/>
      <c r="AA502" s="33"/>
      <c r="AB502" s="33"/>
      <c r="AC502" s="33"/>
      <c r="AD502" s="33"/>
      <c r="AE502" s="33"/>
      <c r="AT502" s="18" t="s">
        <v>152</v>
      </c>
      <c r="AU502" s="18" t="s">
        <v>82</v>
      </c>
    </row>
    <row r="503" spans="1:65" s="2" customFormat="1" ht="39">
      <c r="A503" s="33"/>
      <c r="B503" s="34"/>
      <c r="C503" s="33"/>
      <c r="D503" s="172" t="s">
        <v>154</v>
      </c>
      <c r="E503" s="33"/>
      <c r="F503" s="176" t="s">
        <v>680</v>
      </c>
      <c r="G503" s="33"/>
      <c r="H503" s="33"/>
      <c r="I503" s="94"/>
      <c r="J503" s="33"/>
      <c r="K503" s="33"/>
      <c r="L503" s="34"/>
      <c r="M503" s="174"/>
      <c r="N503" s="175"/>
      <c r="O503" s="59"/>
      <c r="P503" s="59"/>
      <c r="Q503" s="59"/>
      <c r="R503" s="59"/>
      <c r="S503" s="59"/>
      <c r="T503" s="60"/>
      <c r="U503" s="33"/>
      <c r="V503" s="33"/>
      <c r="W503" s="33"/>
      <c r="X503" s="33"/>
      <c r="Y503" s="33"/>
      <c r="Z503" s="33"/>
      <c r="AA503" s="33"/>
      <c r="AB503" s="33"/>
      <c r="AC503" s="33"/>
      <c r="AD503" s="33"/>
      <c r="AE503" s="33"/>
      <c r="AT503" s="18" t="s">
        <v>154</v>
      </c>
      <c r="AU503" s="18" t="s">
        <v>82</v>
      </c>
    </row>
    <row r="504" spans="1:65" s="13" customFormat="1" ht="11.25">
      <c r="B504" s="177"/>
      <c r="D504" s="172" t="s">
        <v>156</v>
      </c>
      <c r="E504" s="178" t="s">
        <v>1</v>
      </c>
      <c r="F504" s="179" t="s">
        <v>681</v>
      </c>
      <c r="H504" s="180">
        <v>84</v>
      </c>
      <c r="I504" s="181"/>
      <c r="L504" s="177"/>
      <c r="M504" s="182"/>
      <c r="N504" s="183"/>
      <c r="O504" s="183"/>
      <c r="P504" s="183"/>
      <c r="Q504" s="183"/>
      <c r="R504" s="183"/>
      <c r="S504" s="183"/>
      <c r="T504" s="184"/>
      <c r="AT504" s="178" t="s">
        <v>156</v>
      </c>
      <c r="AU504" s="178" t="s">
        <v>82</v>
      </c>
      <c r="AV504" s="13" t="s">
        <v>82</v>
      </c>
      <c r="AW504" s="13" t="s">
        <v>29</v>
      </c>
      <c r="AX504" s="13" t="s">
        <v>72</v>
      </c>
      <c r="AY504" s="178" t="s">
        <v>142</v>
      </c>
    </row>
    <row r="505" spans="1:65" s="13" customFormat="1" ht="11.25">
      <c r="B505" s="177"/>
      <c r="D505" s="172" t="s">
        <v>156</v>
      </c>
      <c r="E505" s="178" t="s">
        <v>1</v>
      </c>
      <c r="F505" s="179" t="s">
        <v>682</v>
      </c>
      <c r="H505" s="180">
        <v>4.8</v>
      </c>
      <c r="I505" s="181"/>
      <c r="L505" s="177"/>
      <c r="M505" s="182"/>
      <c r="N505" s="183"/>
      <c r="O505" s="183"/>
      <c r="P505" s="183"/>
      <c r="Q505" s="183"/>
      <c r="R505" s="183"/>
      <c r="S505" s="183"/>
      <c r="T505" s="184"/>
      <c r="AT505" s="178" t="s">
        <v>156</v>
      </c>
      <c r="AU505" s="178" t="s">
        <v>82</v>
      </c>
      <c r="AV505" s="13" t="s">
        <v>82</v>
      </c>
      <c r="AW505" s="13" t="s">
        <v>29</v>
      </c>
      <c r="AX505" s="13" t="s">
        <v>72</v>
      </c>
      <c r="AY505" s="178" t="s">
        <v>142</v>
      </c>
    </row>
    <row r="506" spans="1:65" s="13" customFormat="1" ht="11.25">
      <c r="B506" s="177"/>
      <c r="D506" s="172" t="s">
        <v>156</v>
      </c>
      <c r="E506" s="178" t="s">
        <v>1</v>
      </c>
      <c r="F506" s="179" t="s">
        <v>683</v>
      </c>
      <c r="H506" s="180">
        <v>11</v>
      </c>
      <c r="I506" s="181"/>
      <c r="L506" s="177"/>
      <c r="M506" s="182"/>
      <c r="N506" s="183"/>
      <c r="O506" s="183"/>
      <c r="P506" s="183"/>
      <c r="Q506" s="183"/>
      <c r="R506" s="183"/>
      <c r="S506" s="183"/>
      <c r="T506" s="184"/>
      <c r="AT506" s="178" t="s">
        <v>156</v>
      </c>
      <c r="AU506" s="178" t="s">
        <v>82</v>
      </c>
      <c r="AV506" s="13" t="s">
        <v>82</v>
      </c>
      <c r="AW506" s="13" t="s">
        <v>29</v>
      </c>
      <c r="AX506" s="13" t="s">
        <v>72</v>
      </c>
      <c r="AY506" s="178" t="s">
        <v>142</v>
      </c>
    </row>
    <row r="507" spans="1:65" s="13" customFormat="1" ht="22.5">
      <c r="B507" s="177"/>
      <c r="D507" s="172" t="s">
        <v>156</v>
      </c>
      <c r="E507" s="178" t="s">
        <v>1</v>
      </c>
      <c r="F507" s="179" t="s">
        <v>684</v>
      </c>
      <c r="H507" s="180">
        <v>44.22</v>
      </c>
      <c r="I507" s="181"/>
      <c r="L507" s="177"/>
      <c r="M507" s="182"/>
      <c r="N507" s="183"/>
      <c r="O507" s="183"/>
      <c r="P507" s="183"/>
      <c r="Q507" s="183"/>
      <c r="R507" s="183"/>
      <c r="S507" s="183"/>
      <c r="T507" s="184"/>
      <c r="AT507" s="178" t="s">
        <v>156</v>
      </c>
      <c r="AU507" s="178" t="s">
        <v>82</v>
      </c>
      <c r="AV507" s="13" t="s">
        <v>82</v>
      </c>
      <c r="AW507" s="13" t="s">
        <v>29</v>
      </c>
      <c r="AX507" s="13" t="s">
        <v>72</v>
      </c>
      <c r="AY507" s="178" t="s">
        <v>142</v>
      </c>
    </row>
    <row r="508" spans="1:65" s="14" customFormat="1" ht="11.25">
      <c r="B508" s="185"/>
      <c r="D508" s="172" t="s">
        <v>156</v>
      </c>
      <c r="E508" s="186" t="s">
        <v>1</v>
      </c>
      <c r="F508" s="187" t="s">
        <v>158</v>
      </c>
      <c r="H508" s="188">
        <v>144.02000000000001</v>
      </c>
      <c r="I508" s="189"/>
      <c r="L508" s="185"/>
      <c r="M508" s="190"/>
      <c r="N508" s="191"/>
      <c r="O508" s="191"/>
      <c r="P508" s="191"/>
      <c r="Q508" s="191"/>
      <c r="R508" s="191"/>
      <c r="S508" s="191"/>
      <c r="T508" s="192"/>
      <c r="AT508" s="186" t="s">
        <v>156</v>
      </c>
      <c r="AU508" s="186" t="s">
        <v>82</v>
      </c>
      <c r="AV508" s="14" t="s">
        <v>150</v>
      </c>
      <c r="AW508" s="14" t="s">
        <v>29</v>
      </c>
      <c r="AX508" s="14" t="s">
        <v>80</v>
      </c>
      <c r="AY508" s="186" t="s">
        <v>142</v>
      </c>
    </row>
    <row r="509" spans="1:65" s="2" customFormat="1" ht="21.75" customHeight="1">
      <c r="A509" s="33"/>
      <c r="B509" s="158"/>
      <c r="C509" s="159" t="s">
        <v>685</v>
      </c>
      <c r="D509" s="159" t="s">
        <v>145</v>
      </c>
      <c r="E509" s="160" t="s">
        <v>686</v>
      </c>
      <c r="F509" s="161" t="s">
        <v>687</v>
      </c>
      <c r="G509" s="162" t="s">
        <v>199</v>
      </c>
      <c r="H509" s="163">
        <v>1961</v>
      </c>
      <c r="I509" s="164"/>
      <c r="J509" s="165">
        <f>ROUND(I509*H509,2)</f>
        <v>0</v>
      </c>
      <c r="K509" s="161" t="s">
        <v>149</v>
      </c>
      <c r="L509" s="34"/>
      <c r="M509" s="166" t="s">
        <v>1</v>
      </c>
      <c r="N509" s="167" t="s">
        <v>37</v>
      </c>
      <c r="O509" s="59"/>
      <c r="P509" s="168">
        <f>O509*H509</f>
        <v>0</v>
      </c>
      <c r="Q509" s="168">
        <v>0.13944999999999999</v>
      </c>
      <c r="R509" s="168">
        <f>Q509*H509</f>
        <v>273.46144999999996</v>
      </c>
      <c r="S509" s="168">
        <v>0</v>
      </c>
      <c r="T509" s="169">
        <f>S509*H509</f>
        <v>0</v>
      </c>
      <c r="U509" s="33"/>
      <c r="V509" s="33"/>
      <c r="W509" s="33"/>
      <c r="X509" s="33"/>
      <c r="Y509" s="33"/>
      <c r="Z509" s="33"/>
      <c r="AA509" s="33"/>
      <c r="AB509" s="33"/>
      <c r="AC509" s="33"/>
      <c r="AD509" s="33"/>
      <c r="AE509" s="33"/>
      <c r="AR509" s="170" t="s">
        <v>150</v>
      </c>
      <c r="AT509" s="170" t="s">
        <v>145</v>
      </c>
      <c r="AU509" s="170" t="s">
        <v>82</v>
      </c>
      <c r="AY509" s="18" t="s">
        <v>142</v>
      </c>
      <c r="BE509" s="171">
        <f>IF(N509="základní",J509,0)</f>
        <v>0</v>
      </c>
      <c r="BF509" s="171">
        <f>IF(N509="snížená",J509,0)</f>
        <v>0</v>
      </c>
      <c r="BG509" s="171">
        <f>IF(N509="zákl. přenesená",J509,0)</f>
        <v>0</v>
      </c>
      <c r="BH509" s="171">
        <f>IF(N509="sníž. přenesená",J509,0)</f>
        <v>0</v>
      </c>
      <c r="BI509" s="171">
        <f>IF(N509="nulová",J509,0)</f>
        <v>0</v>
      </c>
      <c r="BJ509" s="18" t="s">
        <v>80</v>
      </c>
      <c r="BK509" s="171">
        <f>ROUND(I509*H509,2)</f>
        <v>0</v>
      </c>
      <c r="BL509" s="18" t="s">
        <v>150</v>
      </c>
      <c r="BM509" s="170" t="s">
        <v>688</v>
      </c>
    </row>
    <row r="510" spans="1:65" s="2" customFormat="1" ht="29.25">
      <c r="A510" s="33"/>
      <c r="B510" s="34"/>
      <c r="C510" s="33"/>
      <c r="D510" s="172" t="s">
        <v>152</v>
      </c>
      <c r="E510" s="33"/>
      <c r="F510" s="173" t="s">
        <v>689</v>
      </c>
      <c r="G510" s="33"/>
      <c r="H510" s="33"/>
      <c r="I510" s="94"/>
      <c r="J510" s="33"/>
      <c r="K510" s="33"/>
      <c r="L510" s="34"/>
      <c r="M510" s="174"/>
      <c r="N510" s="175"/>
      <c r="O510" s="59"/>
      <c r="P510" s="59"/>
      <c r="Q510" s="59"/>
      <c r="R510" s="59"/>
      <c r="S510" s="59"/>
      <c r="T510" s="60"/>
      <c r="U510" s="33"/>
      <c r="V510" s="33"/>
      <c r="W510" s="33"/>
      <c r="X510" s="33"/>
      <c r="Y510" s="33"/>
      <c r="Z510" s="33"/>
      <c r="AA510" s="33"/>
      <c r="AB510" s="33"/>
      <c r="AC510" s="33"/>
      <c r="AD510" s="33"/>
      <c r="AE510" s="33"/>
      <c r="AT510" s="18" t="s">
        <v>152</v>
      </c>
      <c r="AU510" s="18" t="s">
        <v>82</v>
      </c>
    </row>
    <row r="511" spans="1:65" s="2" customFormat="1" ht="107.25">
      <c r="A511" s="33"/>
      <c r="B511" s="34"/>
      <c r="C511" s="33"/>
      <c r="D511" s="172" t="s">
        <v>154</v>
      </c>
      <c r="E511" s="33"/>
      <c r="F511" s="176" t="s">
        <v>690</v>
      </c>
      <c r="G511" s="33"/>
      <c r="H511" s="33"/>
      <c r="I511" s="94"/>
      <c r="J511" s="33"/>
      <c r="K511" s="33"/>
      <c r="L511" s="34"/>
      <c r="M511" s="174"/>
      <c r="N511" s="175"/>
      <c r="O511" s="59"/>
      <c r="P511" s="59"/>
      <c r="Q511" s="59"/>
      <c r="R511" s="59"/>
      <c r="S511" s="59"/>
      <c r="T511" s="60"/>
      <c r="U511" s="33"/>
      <c r="V511" s="33"/>
      <c r="W511" s="33"/>
      <c r="X511" s="33"/>
      <c r="Y511" s="33"/>
      <c r="Z511" s="33"/>
      <c r="AA511" s="33"/>
      <c r="AB511" s="33"/>
      <c r="AC511" s="33"/>
      <c r="AD511" s="33"/>
      <c r="AE511" s="33"/>
      <c r="AT511" s="18" t="s">
        <v>154</v>
      </c>
      <c r="AU511" s="18" t="s">
        <v>82</v>
      </c>
    </row>
    <row r="512" spans="1:65" s="13" customFormat="1" ht="11.25">
      <c r="B512" s="177"/>
      <c r="D512" s="172" t="s">
        <v>156</v>
      </c>
      <c r="E512" s="178" t="s">
        <v>1</v>
      </c>
      <c r="F512" s="179" t="s">
        <v>691</v>
      </c>
      <c r="H512" s="180">
        <v>900</v>
      </c>
      <c r="I512" s="181"/>
      <c r="L512" s="177"/>
      <c r="M512" s="182"/>
      <c r="N512" s="183"/>
      <c r="O512" s="183"/>
      <c r="P512" s="183"/>
      <c r="Q512" s="183"/>
      <c r="R512" s="183"/>
      <c r="S512" s="183"/>
      <c r="T512" s="184"/>
      <c r="AT512" s="178" t="s">
        <v>156</v>
      </c>
      <c r="AU512" s="178" t="s">
        <v>82</v>
      </c>
      <c r="AV512" s="13" t="s">
        <v>82</v>
      </c>
      <c r="AW512" s="13" t="s">
        <v>29</v>
      </c>
      <c r="AX512" s="13" t="s">
        <v>72</v>
      </c>
      <c r="AY512" s="178" t="s">
        <v>142</v>
      </c>
    </row>
    <row r="513" spans="1:65" s="13" customFormat="1" ht="11.25">
      <c r="B513" s="177"/>
      <c r="D513" s="172" t="s">
        <v>156</v>
      </c>
      <c r="E513" s="178" t="s">
        <v>1</v>
      </c>
      <c r="F513" s="179" t="s">
        <v>692</v>
      </c>
      <c r="H513" s="180">
        <v>249</v>
      </c>
      <c r="I513" s="181"/>
      <c r="L513" s="177"/>
      <c r="M513" s="182"/>
      <c r="N513" s="183"/>
      <c r="O513" s="183"/>
      <c r="P513" s="183"/>
      <c r="Q513" s="183"/>
      <c r="R513" s="183"/>
      <c r="S513" s="183"/>
      <c r="T513" s="184"/>
      <c r="AT513" s="178" t="s">
        <v>156</v>
      </c>
      <c r="AU513" s="178" t="s">
        <v>82</v>
      </c>
      <c r="AV513" s="13" t="s">
        <v>82</v>
      </c>
      <c r="AW513" s="13" t="s">
        <v>29</v>
      </c>
      <c r="AX513" s="13" t="s">
        <v>72</v>
      </c>
      <c r="AY513" s="178" t="s">
        <v>142</v>
      </c>
    </row>
    <row r="514" spans="1:65" s="13" customFormat="1" ht="11.25">
      <c r="B514" s="177"/>
      <c r="D514" s="172" t="s">
        <v>156</v>
      </c>
      <c r="E514" s="178" t="s">
        <v>1</v>
      </c>
      <c r="F514" s="179" t="s">
        <v>693</v>
      </c>
      <c r="H514" s="180">
        <v>132</v>
      </c>
      <c r="I514" s="181"/>
      <c r="L514" s="177"/>
      <c r="M514" s="182"/>
      <c r="N514" s="183"/>
      <c r="O514" s="183"/>
      <c r="P514" s="183"/>
      <c r="Q514" s="183"/>
      <c r="R514" s="183"/>
      <c r="S514" s="183"/>
      <c r="T514" s="184"/>
      <c r="AT514" s="178" t="s">
        <v>156</v>
      </c>
      <c r="AU514" s="178" t="s">
        <v>82</v>
      </c>
      <c r="AV514" s="13" t="s">
        <v>82</v>
      </c>
      <c r="AW514" s="13" t="s">
        <v>29</v>
      </c>
      <c r="AX514" s="13" t="s">
        <v>72</v>
      </c>
      <c r="AY514" s="178" t="s">
        <v>142</v>
      </c>
    </row>
    <row r="515" spans="1:65" s="13" customFormat="1" ht="11.25">
      <c r="B515" s="177"/>
      <c r="D515" s="172" t="s">
        <v>156</v>
      </c>
      <c r="E515" s="178" t="s">
        <v>1</v>
      </c>
      <c r="F515" s="179" t="s">
        <v>694</v>
      </c>
      <c r="H515" s="180">
        <v>630</v>
      </c>
      <c r="I515" s="181"/>
      <c r="L515" s="177"/>
      <c r="M515" s="182"/>
      <c r="N515" s="183"/>
      <c r="O515" s="183"/>
      <c r="P515" s="183"/>
      <c r="Q515" s="183"/>
      <c r="R515" s="183"/>
      <c r="S515" s="183"/>
      <c r="T515" s="184"/>
      <c r="AT515" s="178" t="s">
        <v>156</v>
      </c>
      <c r="AU515" s="178" t="s">
        <v>82</v>
      </c>
      <c r="AV515" s="13" t="s">
        <v>82</v>
      </c>
      <c r="AW515" s="13" t="s">
        <v>29</v>
      </c>
      <c r="AX515" s="13" t="s">
        <v>72</v>
      </c>
      <c r="AY515" s="178" t="s">
        <v>142</v>
      </c>
    </row>
    <row r="516" spans="1:65" s="13" customFormat="1" ht="22.5">
      <c r="B516" s="177"/>
      <c r="D516" s="172" t="s">
        <v>156</v>
      </c>
      <c r="E516" s="178" t="s">
        <v>1</v>
      </c>
      <c r="F516" s="179" t="s">
        <v>695</v>
      </c>
      <c r="H516" s="180">
        <v>50</v>
      </c>
      <c r="I516" s="181"/>
      <c r="L516" s="177"/>
      <c r="M516" s="182"/>
      <c r="N516" s="183"/>
      <c r="O516" s="183"/>
      <c r="P516" s="183"/>
      <c r="Q516" s="183"/>
      <c r="R516" s="183"/>
      <c r="S516" s="183"/>
      <c r="T516" s="184"/>
      <c r="AT516" s="178" t="s">
        <v>156</v>
      </c>
      <c r="AU516" s="178" t="s">
        <v>82</v>
      </c>
      <c r="AV516" s="13" t="s">
        <v>82</v>
      </c>
      <c r="AW516" s="13" t="s">
        <v>29</v>
      </c>
      <c r="AX516" s="13" t="s">
        <v>72</v>
      </c>
      <c r="AY516" s="178" t="s">
        <v>142</v>
      </c>
    </row>
    <row r="517" spans="1:65" s="14" customFormat="1" ht="11.25">
      <c r="B517" s="185"/>
      <c r="D517" s="172" t="s">
        <v>156</v>
      </c>
      <c r="E517" s="186" t="s">
        <v>1</v>
      </c>
      <c r="F517" s="187" t="s">
        <v>158</v>
      </c>
      <c r="H517" s="188">
        <v>1961</v>
      </c>
      <c r="I517" s="189"/>
      <c r="L517" s="185"/>
      <c r="M517" s="190"/>
      <c r="N517" s="191"/>
      <c r="O517" s="191"/>
      <c r="P517" s="191"/>
      <c r="Q517" s="191"/>
      <c r="R517" s="191"/>
      <c r="S517" s="191"/>
      <c r="T517" s="192"/>
      <c r="AT517" s="186" t="s">
        <v>156</v>
      </c>
      <c r="AU517" s="186" t="s">
        <v>82</v>
      </c>
      <c r="AV517" s="14" t="s">
        <v>150</v>
      </c>
      <c r="AW517" s="14" t="s">
        <v>29</v>
      </c>
      <c r="AX517" s="14" t="s">
        <v>80</v>
      </c>
      <c r="AY517" s="186" t="s">
        <v>142</v>
      </c>
    </row>
    <row r="518" spans="1:65" s="15" customFormat="1" ht="22.5">
      <c r="B518" s="193"/>
      <c r="D518" s="172" t="s">
        <v>156</v>
      </c>
      <c r="E518" s="194" t="s">
        <v>1</v>
      </c>
      <c r="F518" s="195" t="s">
        <v>452</v>
      </c>
      <c r="H518" s="194" t="s">
        <v>1</v>
      </c>
      <c r="I518" s="196"/>
      <c r="L518" s="193"/>
      <c r="M518" s="197"/>
      <c r="N518" s="198"/>
      <c r="O518" s="198"/>
      <c r="P518" s="198"/>
      <c r="Q518" s="198"/>
      <c r="R518" s="198"/>
      <c r="S518" s="198"/>
      <c r="T518" s="199"/>
      <c r="AT518" s="194" t="s">
        <v>156</v>
      </c>
      <c r="AU518" s="194" t="s">
        <v>82</v>
      </c>
      <c r="AV518" s="15" t="s">
        <v>80</v>
      </c>
      <c r="AW518" s="15" t="s">
        <v>29</v>
      </c>
      <c r="AX518" s="15" t="s">
        <v>72</v>
      </c>
      <c r="AY518" s="194" t="s">
        <v>142</v>
      </c>
    </row>
    <row r="519" spans="1:65" s="2" customFormat="1" ht="16.5" customHeight="1">
      <c r="A519" s="33"/>
      <c r="B519" s="158"/>
      <c r="C519" s="200" t="s">
        <v>696</v>
      </c>
      <c r="D519" s="200" t="s">
        <v>226</v>
      </c>
      <c r="E519" s="201" t="s">
        <v>697</v>
      </c>
      <c r="F519" s="202" t="s">
        <v>698</v>
      </c>
      <c r="G519" s="203" t="s">
        <v>199</v>
      </c>
      <c r="H519" s="204">
        <v>945</v>
      </c>
      <c r="I519" s="205"/>
      <c r="J519" s="206">
        <f>ROUND(I519*H519,2)</f>
        <v>0</v>
      </c>
      <c r="K519" s="202" t="s">
        <v>149</v>
      </c>
      <c r="L519" s="207"/>
      <c r="M519" s="208" t="s">
        <v>1</v>
      </c>
      <c r="N519" s="209" t="s">
        <v>37</v>
      </c>
      <c r="O519" s="59"/>
      <c r="P519" s="168">
        <f>O519*H519</f>
        <v>0</v>
      </c>
      <c r="Q519" s="168">
        <v>0.125</v>
      </c>
      <c r="R519" s="168">
        <f>Q519*H519</f>
        <v>118.125</v>
      </c>
      <c r="S519" s="168">
        <v>0</v>
      </c>
      <c r="T519" s="169">
        <f>S519*H519</f>
        <v>0</v>
      </c>
      <c r="U519" s="33"/>
      <c r="V519" s="33"/>
      <c r="W519" s="33"/>
      <c r="X519" s="33"/>
      <c r="Y519" s="33"/>
      <c r="Z519" s="33"/>
      <c r="AA519" s="33"/>
      <c r="AB519" s="33"/>
      <c r="AC519" s="33"/>
      <c r="AD519" s="33"/>
      <c r="AE519" s="33"/>
      <c r="AR519" s="170" t="s">
        <v>230</v>
      </c>
      <c r="AT519" s="170" t="s">
        <v>226</v>
      </c>
      <c r="AU519" s="170" t="s">
        <v>82</v>
      </c>
      <c r="AY519" s="18" t="s">
        <v>142</v>
      </c>
      <c r="BE519" s="171">
        <f>IF(N519="základní",J519,0)</f>
        <v>0</v>
      </c>
      <c r="BF519" s="171">
        <f>IF(N519="snížená",J519,0)</f>
        <v>0</v>
      </c>
      <c r="BG519" s="171">
        <f>IF(N519="zákl. přenesená",J519,0)</f>
        <v>0</v>
      </c>
      <c r="BH519" s="171">
        <f>IF(N519="sníž. přenesená",J519,0)</f>
        <v>0</v>
      </c>
      <c r="BI519" s="171">
        <f>IF(N519="nulová",J519,0)</f>
        <v>0</v>
      </c>
      <c r="BJ519" s="18" t="s">
        <v>80</v>
      </c>
      <c r="BK519" s="171">
        <f>ROUND(I519*H519,2)</f>
        <v>0</v>
      </c>
      <c r="BL519" s="18" t="s">
        <v>150</v>
      </c>
      <c r="BM519" s="170" t="s">
        <v>699</v>
      </c>
    </row>
    <row r="520" spans="1:65" s="2" customFormat="1" ht="11.25">
      <c r="A520" s="33"/>
      <c r="B520" s="34"/>
      <c r="C520" s="33"/>
      <c r="D520" s="172" t="s">
        <v>152</v>
      </c>
      <c r="E520" s="33"/>
      <c r="F520" s="173" t="s">
        <v>698</v>
      </c>
      <c r="G520" s="33"/>
      <c r="H520" s="33"/>
      <c r="I520" s="94"/>
      <c r="J520" s="33"/>
      <c r="K520" s="33"/>
      <c r="L520" s="34"/>
      <c r="M520" s="174"/>
      <c r="N520" s="175"/>
      <c r="O520" s="59"/>
      <c r="P520" s="59"/>
      <c r="Q520" s="59"/>
      <c r="R520" s="59"/>
      <c r="S520" s="59"/>
      <c r="T520" s="60"/>
      <c r="U520" s="33"/>
      <c r="V520" s="33"/>
      <c r="W520" s="33"/>
      <c r="X520" s="33"/>
      <c r="Y520" s="33"/>
      <c r="Z520" s="33"/>
      <c r="AA520" s="33"/>
      <c r="AB520" s="33"/>
      <c r="AC520" s="33"/>
      <c r="AD520" s="33"/>
      <c r="AE520" s="33"/>
      <c r="AT520" s="18" t="s">
        <v>152</v>
      </c>
      <c r="AU520" s="18" t="s">
        <v>82</v>
      </c>
    </row>
    <row r="521" spans="1:65" s="13" customFormat="1" ht="11.25">
      <c r="B521" s="177"/>
      <c r="D521" s="172" t="s">
        <v>156</v>
      </c>
      <c r="E521" s="178" t="s">
        <v>1</v>
      </c>
      <c r="F521" s="179" t="s">
        <v>691</v>
      </c>
      <c r="H521" s="180">
        <v>900</v>
      </c>
      <c r="I521" s="181"/>
      <c r="L521" s="177"/>
      <c r="M521" s="182"/>
      <c r="N521" s="183"/>
      <c r="O521" s="183"/>
      <c r="P521" s="183"/>
      <c r="Q521" s="183"/>
      <c r="R521" s="183"/>
      <c r="S521" s="183"/>
      <c r="T521" s="184"/>
      <c r="AT521" s="178" t="s">
        <v>156</v>
      </c>
      <c r="AU521" s="178" t="s">
        <v>82</v>
      </c>
      <c r="AV521" s="13" t="s">
        <v>82</v>
      </c>
      <c r="AW521" s="13" t="s">
        <v>29</v>
      </c>
      <c r="AX521" s="13" t="s">
        <v>72</v>
      </c>
      <c r="AY521" s="178" t="s">
        <v>142</v>
      </c>
    </row>
    <row r="522" spans="1:65" s="13" customFormat="1" ht="11.25">
      <c r="B522" s="177"/>
      <c r="D522" s="172" t="s">
        <v>156</v>
      </c>
      <c r="E522" s="178" t="s">
        <v>1</v>
      </c>
      <c r="F522" s="179" t="s">
        <v>700</v>
      </c>
      <c r="H522" s="180">
        <v>945</v>
      </c>
      <c r="I522" s="181"/>
      <c r="L522" s="177"/>
      <c r="M522" s="182"/>
      <c r="N522" s="183"/>
      <c r="O522" s="183"/>
      <c r="P522" s="183"/>
      <c r="Q522" s="183"/>
      <c r="R522" s="183"/>
      <c r="S522" s="183"/>
      <c r="T522" s="184"/>
      <c r="AT522" s="178" t="s">
        <v>156</v>
      </c>
      <c r="AU522" s="178" t="s">
        <v>82</v>
      </c>
      <c r="AV522" s="13" t="s">
        <v>82</v>
      </c>
      <c r="AW522" s="13" t="s">
        <v>29</v>
      </c>
      <c r="AX522" s="13" t="s">
        <v>80</v>
      </c>
      <c r="AY522" s="178" t="s">
        <v>142</v>
      </c>
    </row>
    <row r="523" spans="1:65" s="15" customFormat="1" ht="22.5">
      <c r="B523" s="193"/>
      <c r="D523" s="172" t="s">
        <v>156</v>
      </c>
      <c r="E523" s="194" t="s">
        <v>1</v>
      </c>
      <c r="F523" s="195" t="s">
        <v>452</v>
      </c>
      <c r="H523" s="194" t="s">
        <v>1</v>
      </c>
      <c r="I523" s="196"/>
      <c r="L523" s="193"/>
      <c r="M523" s="197"/>
      <c r="N523" s="198"/>
      <c r="O523" s="198"/>
      <c r="P523" s="198"/>
      <c r="Q523" s="198"/>
      <c r="R523" s="198"/>
      <c r="S523" s="198"/>
      <c r="T523" s="199"/>
      <c r="AT523" s="194" t="s">
        <v>156</v>
      </c>
      <c r="AU523" s="194" t="s">
        <v>82</v>
      </c>
      <c r="AV523" s="15" t="s">
        <v>80</v>
      </c>
      <c r="AW523" s="15" t="s">
        <v>29</v>
      </c>
      <c r="AX523" s="15" t="s">
        <v>72</v>
      </c>
      <c r="AY523" s="194" t="s">
        <v>142</v>
      </c>
    </row>
    <row r="524" spans="1:65" s="2" customFormat="1" ht="21.75" customHeight="1">
      <c r="A524" s="33"/>
      <c r="B524" s="158"/>
      <c r="C524" s="200" t="s">
        <v>701</v>
      </c>
      <c r="D524" s="200" t="s">
        <v>226</v>
      </c>
      <c r="E524" s="201" t="s">
        <v>702</v>
      </c>
      <c r="F524" s="202" t="s">
        <v>703</v>
      </c>
      <c r="G524" s="203" t="s">
        <v>199</v>
      </c>
      <c r="H524" s="204">
        <v>64</v>
      </c>
      <c r="I524" s="205"/>
      <c r="J524" s="206">
        <f>ROUND(I524*H524,2)</f>
        <v>0</v>
      </c>
      <c r="K524" s="202" t="s">
        <v>149</v>
      </c>
      <c r="L524" s="207"/>
      <c r="M524" s="208" t="s">
        <v>1</v>
      </c>
      <c r="N524" s="209" t="s">
        <v>37</v>
      </c>
      <c r="O524" s="59"/>
      <c r="P524" s="168">
        <f>O524*H524</f>
        <v>0</v>
      </c>
      <c r="Q524" s="168">
        <v>0.125</v>
      </c>
      <c r="R524" s="168">
        <f>Q524*H524</f>
        <v>8</v>
      </c>
      <c r="S524" s="168">
        <v>0</v>
      </c>
      <c r="T524" s="169">
        <f>S524*H524</f>
        <v>0</v>
      </c>
      <c r="U524" s="33"/>
      <c r="V524" s="33"/>
      <c r="W524" s="33"/>
      <c r="X524" s="33"/>
      <c r="Y524" s="33"/>
      <c r="Z524" s="33"/>
      <c r="AA524" s="33"/>
      <c r="AB524" s="33"/>
      <c r="AC524" s="33"/>
      <c r="AD524" s="33"/>
      <c r="AE524" s="33"/>
      <c r="AR524" s="170" t="s">
        <v>230</v>
      </c>
      <c r="AT524" s="170" t="s">
        <v>226</v>
      </c>
      <c r="AU524" s="170" t="s">
        <v>82</v>
      </c>
      <c r="AY524" s="18" t="s">
        <v>142</v>
      </c>
      <c r="BE524" s="171">
        <f>IF(N524="základní",J524,0)</f>
        <v>0</v>
      </c>
      <c r="BF524" s="171">
        <f>IF(N524="snížená",J524,0)</f>
        <v>0</v>
      </c>
      <c r="BG524" s="171">
        <f>IF(N524="zákl. přenesená",J524,0)</f>
        <v>0</v>
      </c>
      <c r="BH524" s="171">
        <f>IF(N524="sníž. přenesená",J524,0)</f>
        <v>0</v>
      </c>
      <c r="BI524" s="171">
        <f>IF(N524="nulová",J524,0)</f>
        <v>0</v>
      </c>
      <c r="BJ524" s="18" t="s">
        <v>80</v>
      </c>
      <c r="BK524" s="171">
        <f>ROUND(I524*H524,2)</f>
        <v>0</v>
      </c>
      <c r="BL524" s="18" t="s">
        <v>150</v>
      </c>
      <c r="BM524" s="170" t="s">
        <v>704</v>
      </c>
    </row>
    <row r="525" spans="1:65" s="2" customFormat="1" ht="11.25">
      <c r="A525" s="33"/>
      <c r="B525" s="34"/>
      <c r="C525" s="33"/>
      <c r="D525" s="172" t="s">
        <v>152</v>
      </c>
      <c r="E525" s="33"/>
      <c r="F525" s="173" t="s">
        <v>703</v>
      </c>
      <c r="G525" s="33"/>
      <c r="H525" s="33"/>
      <c r="I525" s="94"/>
      <c r="J525" s="33"/>
      <c r="K525" s="33"/>
      <c r="L525" s="34"/>
      <c r="M525" s="174"/>
      <c r="N525" s="175"/>
      <c r="O525" s="59"/>
      <c r="P525" s="59"/>
      <c r="Q525" s="59"/>
      <c r="R525" s="59"/>
      <c r="S525" s="59"/>
      <c r="T525" s="60"/>
      <c r="U525" s="33"/>
      <c r="V525" s="33"/>
      <c r="W525" s="33"/>
      <c r="X525" s="33"/>
      <c r="Y525" s="33"/>
      <c r="Z525" s="33"/>
      <c r="AA525" s="33"/>
      <c r="AB525" s="33"/>
      <c r="AC525" s="33"/>
      <c r="AD525" s="33"/>
      <c r="AE525" s="33"/>
      <c r="AT525" s="18" t="s">
        <v>152</v>
      </c>
      <c r="AU525" s="18" t="s">
        <v>82</v>
      </c>
    </row>
    <row r="526" spans="1:65" s="13" customFormat="1" ht="11.25">
      <c r="B526" s="177"/>
      <c r="D526" s="172" t="s">
        <v>156</v>
      </c>
      <c r="E526" s="178" t="s">
        <v>1</v>
      </c>
      <c r="F526" s="179" t="s">
        <v>705</v>
      </c>
      <c r="H526" s="180">
        <v>30</v>
      </c>
      <c r="I526" s="181"/>
      <c r="L526" s="177"/>
      <c r="M526" s="182"/>
      <c r="N526" s="183"/>
      <c r="O526" s="183"/>
      <c r="P526" s="183"/>
      <c r="Q526" s="183"/>
      <c r="R526" s="183"/>
      <c r="S526" s="183"/>
      <c r="T526" s="184"/>
      <c r="AT526" s="178" t="s">
        <v>156</v>
      </c>
      <c r="AU526" s="178" t="s">
        <v>82</v>
      </c>
      <c r="AV526" s="13" t="s">
        <v>82</v>
      </c>
      <c r="AW526" s="13" t="s">
        <v>29</v>
      </c>
      <c r="AX526" s="13" t="s">
        <v>72</v>
      </c>
      <c r="AY526" s="178" t="s">
        <v>142</v>
      </c>
    </row>
    <row r="527" spans="1:65" s="13" customFormat="1" ht="11.25">
      <c r="B527" s="177"/>
      <c r="D527" s="172" t="s">
        <v>156</v>
      </c>
      <c r="E527" s="178" t="s">
        <v>1</v>
      </c>
      <c r="F527" s="179" t="s">
        <v>706</v>
      </c>
      <c r="H527" s="180">
        <v>34</v>
      </c>
      <c r="I527" s="181"/>
      <c r="L527" s="177"/>
      <c r="M527" s="182"/>
      <c r="N527" s="183"/>
      <c r="O527" s="183"/>
      <c r="P527" s="183"/>
      <c r="Q527" s="183"/>
      <c r="R527" s="183"/>
      <c r="S527" s="183"/>
      <c r="T527" s="184"/>
      <c r="AT527" s="178" t="s">
        <v>156</v>
      </c>
      <c r="AU527" s="178" t="s">
        <v>82</v>
      </c>
      <c r="AV527" s="13" t="s">
        <v>82</v>
      </c>
      <c r="AW527" s="13" t="s">
        <v>29</v>
      </c>
      <c r="AX527" s="13" t="s">
        <v>72</v>
      </c>
      <c r="AY527" s="178" t="s">
        <v>142</v>
      </c>
    </row>
    <row r="528" spans="1:65" s="14" customFormat="1" ht="11.25">
      <c r="B528" s="185"/>
      <c r="D528" s="172" t="s">
        <v>156</v>
      </c>
      <c r="E528" s="186" t="s">
        <v>1</v>
      </c>
      <c r="F528" s="187" t="s">
        <v>158</v>
      </c>
      <c r="H528" s="188">
        <v>64</v>
      </c>
      <c r="I528" s="189"/>
      <c r="L528" s="185"/>
      <c r="M528" s="190"/>
      <c r="N528" s="191"/>
      <c r="O528" s="191"/>
      <c r="P528" s="191"/>
      <c r="Q528" s="191"/>
      <c r="R528" s="191"/>
      <c r="S528" s="191"/>
      <c r="T528" s="192"/>
      <c r="AT528" s="186" t="s">
        <v>156</v>
      </c>
      <c r="AU528" s="186" t="s">
        <v>82</v>
      </c>
      <c r="AV528" s="14" t="s">
        <v>150</v>
      </c>
      <c r="AW528" s="14" t="s">
        <v>29</v>
      </c>
      <c r="AX528" s="14" t="s">
        <v>80</v>
      </c>
      <c r="AY528" s="186" t="s">
        <v>142</v>
      </c>
    </row>
    <row r="529" spans="1:65" s="15" customFormat="1" ht="22.5">
      <c r="B529" s="193"/>
      <c r="D529" s="172" t="s">
        <v>156</v>
      </c>
      <c r="E529" s="194" t="s">
        <v>1</v>
      </c>
      <c r="F529" s="195" t="s">
        <v>452</v>
      </c>
      <c r="H529" s="194" t="s">
        <v>1</v>
      </c>
      <c r="I529" s="196"/>
      <c r="L529" s="193"/>
      <c r="M529" s="197"/>
      <c r="N529" s="198"/>
      <c r="O529" s="198"/>
      <c r="P529" s="198"/>
      <c r="Q529" s="198"/>
      <c r="R529" s="198"/>
      <c r="S529" s="198"/>
      <c r="T529" s="199"/>
      <c r="AT529" s="194" t="s">
        <v>156</v>
      </c>
      <c r="AU529" s="194" t="s">
        <v>82</v>
      </c>
      <c r="AV529" s="15" t="s">
        <v>80</v>
      </c>
      <c r="AW529" s="15" t="s">
        <v>29</v>
      </c>
      <c r="AX529" s="15" t="s">
        <v>72</v>
      </c>
      <c r="AY529" s="194" t="s">
        <v>142</v>
      </c>
    </row>
    <row r="530" spans="1:65" s="2" customFormat="1" ht="21.75" customHeight="1">
      <c r="A530" s="33"/>
      <c r="B530" s="158"/>
      <c r="C530" s="200" t="s">
        <v>707</v>
      </c>
      <c r="D530" s="200" t="s">
        <v>226</v>
      </c>
      <c r="E530" s="201" t="s">
        <v>708</v>
      </c>
      <c r="F530" s="202" t="s">
        <v>709</v>
      </c>
      <c r="G530" s="203" t="s">
        <v>199</v>
      </c>
      <c r="H530" s="204">
        <v>185</v>
      </c>
      <c r="I530" s="205"/>
      <c r="J530" s="206">
        <f>ROUND(I530*H530,2)</f>
        <v>0</v>
      </c>
      <c r="K530" s="202" t="s">
        <v>149</v>
      </c>
      <c r="L530" s="207"/>
      <c r="M530" s="208" t="s">
        <v>1</v>
      </c>
      <c r="N530" s="209" t="s">
        <v>37</v>
      </c>
      <c r="O530" s="59"/>
      <c r="P530" s="168">
        <f>O530*H530</f>
        <v>0</v>
      </c>
      <c r="Q530" s="168">
        <v>0.125</v>
      </c>
      <c r="R530" s="168">
        <f>Q530*H530</f>
        <v>23.125</v>
      </c>
      <c r="S530" s="168">
        <v>0</v>
      </c>
      <c r="T530" s="169">
        <f>S530*H530</f>
        <v>0</v>
      </c>
      <c r="U530" s="33"/>
      <c r="V530" s="33"/>
      <c r="W530" s="33"/>
      <c r="X530" s="33"/>
      <c r="Y530" s="33"/>
      <c r="Z530" s="33"/>
      <c r="AA530" s="33"/>
      <c r="AB530" s="33"/>
      <c r="AC530" s="33"/>
      <c r="AD530" s="33"/>
      <c r="AE530" s="33"/>
      <c r="AR530" s="170" t="s">
        <v>230</v>
      </c>
      <c r="AT530" s="170" t="s">
        <v>226</v>
      </c>
      <c r="AU530" s="170" t="s">
        <v>82</v>
      </c>
      <c r="AY530" s="18" t="s">
        <v>142</v>
      </c>
      <c r="BE530" s="171">
        <f>IF(N530="základní",J530,0)</f>
        <v>0</v>
      </c>
      <c r="BF530" s="171">
        <f>IF(N530="snížená",J530,0)</f>
        <v>0</v>
      </c>
      <c r="BG530" s="171">
        <f>IF(N530="zákl. přenesená",J530,0)</f>
        <v>0</v>
      </c>
      <c r="BH530" s="171">
        <f>IF(N530="sníž. přenesená",J530,0)</f>
        <v>0</v>
      </c>
      <c r="BI530" s="171">
        <f>IF(N530="nulová",J530,0)</f>
        <v>0</v>
      </c>
      <c r="BJ530" s="18" t="s">
        <v>80</v>
      </c>
      <c r="BK530" s="171">
        <f>ROUND(I530*H530,2)</f>
        <v>0</v>
      </c>
      <c r="BL530" s="18" t="s">
        <v>150</v>
      </c>
      <c r="BM530" s="170" t="s">
        <v>710</v>
      </c>
    </row>
    <row r="531" spans="1:65" s="2" customFormat="1" ht="11.25">
      <c r="A531" s="33"/>
      <c r="B531" s="34"/>
      <c r="C531" s="33"/>
      <c r="D531" s="172" t="s">
        <v>152</v>
      </c>
      <c r="E531" s="33"/>
      <c r="F531" s="173" t="s">
        <v>709</v>
      </c>
      <c r="G531" s="33"/>
      <c r="H531" s="33"/>
      <c r="I531" s="94"/>
      <c r="J531" s="33"/>
      <c r="K531" s="33"/>
      <c r="L531" s="34"/>
      <c r="M531" s="174"/>
      <c r="N531" s="175"/>
      <c r="O531" s="59"/>
      <c r="P531" s="59"/>
      <c r="Q531" s="59"/>
      <c r="R531" s="59"/>
      <c r="S531" s="59"/>
      <c r="T531" s="60"/>
      <c r="U531" s="33"/>
      <c r="V531" s="33"/>
      <c r="W531" s="33"/>
      <c r="X531" s="33"/>
      <c r="Y531" s="33"/>
      <c r="Z531" s="33"/>
      <c r="AA531" s="33"/>
      <c r="AB531" s="33"/>
      <c r="AC531" s="33"/>
      <c r="AD531" s="33"/>
      <c r="AE531" s="33"/>
      <c r="AT531" s="18" t="s">
        <v>152</v>
      </c>
      <c r="AU531" s="18" t="s">
        <v>82</v>
      </c>
    </row>
    <row r="532" spans="1:65" s="13" customFormat="1" ht="11.25">
      <c r="B532" s="177"/>
      <c r="D532" s="172" t="s">
        <v>156</v>
      </c>
      <c r="E532" s="178" t="s">
        <v>1</v>
      </c>
      <c r="F532" s="179" t="s">
        <v>711</v>
      </c>
      <c r="H532" s="180">
        <v>90</v>
      </c>
      <c r="I532" s="181"/>
      <c r="L532" s="177"/>
      <c r="M532" s="182"/>
      <c r="N532" s="183"/>
      <c r="O532" s="183"/>
      <c r="P532" s="183"/>
      <c r="Q532" s="183"/>
      <c r="R532" s="183"/>
      <c r="S532" s="183"/>
      <c r="T532" s="184"/>
      <c r="AT532" s="178" t="s">
        <v>156</v>
      </c>
      <c r="AU532" s="178" t="s">
        <v>82</v>
      </c>
      <c r="AV532" s="13" t="s">
        <v>82</v>
      </c>
      <c r="AW532" s="13" t="s">
        <v>29</v>
      </c>
      <c r="AX532" s="13" t="s">
        <v>72</v>
      </c>
      <c r="AY532" s="178" t="s">
        <v>142</v>
      </c>
    </row>
    <row r="533" spans="1:65" s="13" customFormat="1" ht="11.25">
      <c r="B533" s="177"/>
      <c r="D533" s="172" t="s">
        <v>156</v>
      </c>
      <c r="E533" s="178" t="s">
        <v>1</v>
      </c>
      <c r="F533" s="179" t="s">
        <v>712</v>
      </c>
      <c r="H533" s="180">
        <v>56</v>
      </c>
      <c r="I533" s="181"/>
      <c r="L533" s="177"/>
      <c r="M533" s="182"/>
      <c r="N533" s="183"/>
      <c r="O533" s="183"/>
      <c r="P533" s="183"/>
      <c r="Q533" s="183"/>
      <c r="R533" s="183"/>
      <c r="S533" s="183"/>
      <c r="T533" s="184"/>
      <c r="AT533" s="178" t="s">
        <v>156</v>
      </c>
      <c r="AU533" s="178" t="s">
        <v>82</v>
      </c>
      <c r="AV533" s="13" t="s">
        <v>82</v>
      </c>
      <c r="AW533" s="13" t="s">
        <v>29</v>
      </c>
      <c r="AX533" s="13" t="s">
        <v>72</v>
      </c>
      <c r="AY533" s="178" t="s">
        <v>142</v>
      </c>
    </row>
    <row r="534" spans="1:65" s="13" customFormat="1" ht="11.25">
      <c r="B534" s="177"/>
      <c r="D534" s="172" t="s">
        <v>156</v>
      </c>
      <c r="E534" s="178" t="s">
        <v>1</v>
      </c>
      <c r="F534" s="179" t="s">
        <v>713</v>
      </c>
      <c r="H534" s="180">
        <v>14</v>
      </c>
      <c r="I534" s="181"/>
      <c r="L534" s="177"/>
      <c r="M534" s="182"/>
      <c r="N534" s="183"/>
      <c r="O534" s="183"/>
      <c r="P534" s="183"/>
      <c r="Q534" s="183"/>
      <c r="R534" s="183"/>
      <c r="S534" s="183"/>
      <c r="T534" s="184"/>
      <c r="AT534" s="178" t="s">
        <v>156</v>
      </c>
      <c r="AU534" s="178" t="s">
        <v>82</v>
      </c>
      <c r="AV534" s="13" t="s">
        <v>82</v>
      </c>
      <c r="AW534" s="13" t="s">
        <v>29</v>
      </c>
      <c r="AX534" s="13" t="s">
        <v>72</v>
      </c>
      <c r="AY534" s="178" t="s">
        <v>142</v>
      </c>
    </row>
    <row r="535" spans="1:65" s="13" customFormat="1" ht="11.25">
      <c r="B535" s="177"/>
      <c r="D535" s="172" t="s">
        <v>156</v>
      </c>
      <c r="E535" s="178" t="s">
        <v>1</v>
      </c>
      <c r="F535" s="179" t="s">
        <v>714</v>
      </c>
      <c r="H535" s="180">
        <v>25</v>
      </c>
      <c r="I535" s="181"/>
      <c r="L535" s="177"/>
      <c r="M535" s="182"/>
      <c r="N535" s="183"/>
      <c r="O535" s="183"/>
      <c r="P535" s="183"/>
      <c r="Q535" s="183"/>
      <c r="R535" s="183"/>
      <c r="S535" s="183"/>
      <c r="T535" s="184"/>
      <c r="AT535" s="178" t="s">
        <v>156</v>
      </c>
      <c r="AU535" s="178" t="s">
        <v>82</v>
      </c>
      <c r="AV535" s="13" t="s">
        <v>82</v>
      </c>
      <c r="AW535" s="13" t="s">
        <v>29</v>
      </c>
      <c r="AX535" s="13" t="s">
        <v>72</v>
      </c>
      <c r="AY535" s="178" t="s">
        <v>142</v>
      </c>
    </row>
    <row r="536" spans="1:65" s="14" customFormat="1" ht="11.25">
      <c r="B536" s="185"/>
      <c r="D536" s="172" t="s">
        <v>156</v>
      </c>
      <c r="E536" s="186" t="s">
        <v>1</v>
      </c>
      <c r="F536" s="187" t="s">
        <v>158</v>
      </c>
      <c r="H536" s="188">
        <v>185</v>
      </c>
      <c r="I536" s="189"/>
      <c r="L536" s="185"/>
      <c r="M536" s="190"/>
      <c r="N536" s="191"/>
      <c r="O536" s="191"/>
      <c r="P536" s="191"/>
      <c r="Q536" s="191"/>
      <c r="R536" s="191"/>
      <c r="S536" s="191"/>
      <c r="T536" s="192"/>
      <c r="AT536" s="186" t="s">
        <v>156</v>
      </c>
      <c r="AU536" s="186" t="s">
        <v>82</v>
      </c>
      <c r="AV536" s="14" t="s">
        <v>150</v>
      </c>
      <c r="AW536" s="14" t="s">
        <v>29</v>
      </c>
      <c r="AX536" s="14" t="s">
        <v>80</v>
      </c>
      <c r="AY536" s="186" t="s">
        <v>142</v>
      </c>
    </row>
    <row r="537" spans="1:65" s="15" customFormat="1" ht="22.5">
      <c r="B537" s="193"/>
      <c r="D537" s="172" t="s">
        <v>156</v>
      </c>
      <c r="E537" s="194" t="s">
        <v>1</v>
      </c>
      <c r="F537" s="195" t="s">
        <v>452</v>
      </c>
      <c r="H537" s="194" t="s">
        <v>1</v>
      </c>
      <c r="I537" s="196"/>
      <c r="L537" s="193"/>
      <c r="M537" s="197"/>
      <c r="N537" s="198"/>
      <c r="O537" s="198"/>
      <c r="P537" s="198"/>
      <c r="Q537" s="198"/>
      <c r="R537" s="198"/>
      <c r="S537" s="198"/>
      <c r="T537" s="199"/>
      <c r="AT537" s="194" t="s">
        <v>156</v>
      </c>
      <c r="AU537" s="194" t="s">
        <v>82</v>
      </c>
      <c r="AV537" s="15" t="s">
        <v>80</v>
      </c>
      <c r="AW537" s="15" t="s">
        <v>29</v>
      </c>
      <c r="AX537" s="15" t="s">
        <v>72</v>
      </c>
      <c r="AY537" s="194" t="s">
        <v>142</v>
      </c>
    </row>
    <row r="538" spans="1:65" s="2" customFormat="1" ht="16.5" customHeight="1">
      <c r="A538" s="33"/>
      <c r="B538" s="158"/>
      <c r="C538" s="200" t="s">
        <v>715</v>
      </c>
      <c r="D538" s="200" t="s">
        <v>226</v>
      </c>
      <c r="E538" s="201" t="s">
        <v>716</v>
      </c>
      <c r="F538" s="202" t="s">
        <v>717</v>
      </c>
      <c r="G538" s="203" t="s">
        <v>199</v>
      </c>
      <c r="H538" s="204">
        <v>630</v>
      </c>
      <c r="I538" s="205"/>
      <c r="J538" s="206">
        <f>ROUND(I538*H538,2)</f>
        <v>0</v>
      </c>
      <c r="K538" s="202" t="s">
        <v>149</v>
      </c>
      <c r="L538" s="207"/>
      <c r="M538" s="208" t="s">
        <v>1</v>
      </c>
      <c r="N538" s="209" t="s">
        <v>37</v>
      </c>
      <c r="O538" s="59"/>
      <c r="P538" s="168">
        <f>O538*H538</f>
        <v>0</v>
      </c>
      <c r="Q538" s="168">
        <v>8.2000000000000003E-2</v>
      </c>
      <c r="R538" s="168">
        <f>Q538*H538</f>
        <v>51.660000000000004</v>
      </c>
      <c r="S538" s="168">
        <v>0</v>
      </c>
      <c r="T538" s="169">
        <f>S538*H538</f>
        <v>0</v>
      </c>
      <c r="U538" s="33"/>
      <c r="V538" s="33"/>
      <c r="W538" s="33"/>
      <c r="X538" s="33"/>
      <c r="Y538" s="33"/>
      <c r="Z538" s="33"/>
      <c r="AA538" s="33"/>
      <c r="AB538" s="33"/>
      <c r="AC538" s="33"/>
      <c r="AD538" s="33"/>
      <c r="AE538" s="33"/>
      <c r="AR538" s="170" t="s">
        <v>230</v>
      </c>
      <c r="AT538" s="170" t="s">
        <v>226</v>
      </c>
      <c r="AU538" s="170" t="s">
        <v>82</v>
      </c>
      <c r="AY538" s="18" t="s">
        <v>142</v>
      </c>
      <c r="BE538" s="171">
        <f>IF(N538="základní",J538,0)</f>
        <v>0</v>
      </c>
      <c r="BF538" s="171">
        <f>IF(N538="snížená",J538,0)</f>
        <v>0</v>
      </c>
      <c r="BG538" s="171">
        <f>IF(N538="zákl. přenesená",J538,0)</f>
        <v>0</v>
      </c>
      <c r="BH538" s="171">
        <f>IF(N538="sníž. přenesená",J538,0)</f>
        <v>0</v>
      </c>
      <c r="BI538" s="171">
        <f>IF(N538="nulová",J538,0)</f>
        <v>0</v>
      </c>
      <c r="BJ538" s="18" t="s">
        <v>80</v>
      </c>
      <c r="BK538" s="171">
        <f>ROUND(I538*H538,2)</f>
        <v>0</v>
      </c>
      <c r="BL538" s="18" t="s">
        <v>150</v>
      </c>
      <c r="BM538" s="170" t="s">
        <v>718</v>
      </c>
    </row>
    <row r="539" spans="1:65" s="2" customFormat="1" ht="11.25">
      <c r="A539" s="33"/>
      <c r="B539" s="34"/>
      <c r="C539" s="33"/>
      <c r="D539" s="172" t="s">
        <v>152</v>
      </c>
      <c r="E539" s="33"/>
      <c r="F539" s="173" t="s">
        <v>717</v>
      </c>
      <c r="G539" s="33"/>
      <c r="H539" s="33"/>
      <c r="I539" s="94"/>
      <c r="J539" s="33"/>
      <c r="K539" s="33"/>
      <c r="L539" s="34"/>
      <c r="M539" s="174"/>
      <c r="N539" s="175"/>
      <c r="O539" s="59"/>
      <c r="P539" s="59"/>
      <c r="Q539" s="59"/>
      <c r="R539" s="59"/>
      <c r="S539" s="59"/>
      <c r="T539" s="60"/>
      <c r="U539" s="33"/>
      <c r="V539" s="33"/>
      <c r="W539" s="33"/>
      <c r="X539" s="33"/>
      <c r="Y539" s="33"/>
      <c r="Z539" s="33"/>
      <c r="AA539" s="33"/>
      <c r="AB539" s="33"/>
      <c r="AC539" s="33"/>
      <c r="AD539" s="33"/>
      <c r="AE539" s="33"/>
      <c r="AT539" s="18" t="s">
        <v>152</v>
      </c>
      <c r="AU539" s="18" t="s">
        <v>82</v>
      </c>
    </row>
    <row r="540" spans="1:65" s="13" customFormat="1" ht="11.25">
      <c r="B540" s="177"/>
      <c r="D540" s="172" t="s">
        <v>156</v>
      </c>
      <c r="E540" s="178" t="s">
        <v>1</v>
      </c>
      <c r="F540" s="179" t="s">
        <v>694</v>
      </c>
      <c r="H540" s="180">
        <v>630</v>
      </c>
      <c r="I540" s="181"/>
      <c r="L540" s="177"/>
      <c r="M540" s="182"/>
      <c r="N540" s="183"/>
      <c r="O540" s="183"/>
      <c r="P540" s="183"/>
      <c r="Q540" s="183"/>
      <c r="R540" s="183"/>
      <c r="S540" s="183"/>
      <c r="T540" s="184"/>
      <c r="AT540" s="178" t="s">
        <v>156</v>
      </c>
      <c r="AU540" s="178" t="s">
        <v>82</v>
      </c>
      <c r="AV540" s="13" t="s">
        <v>82</v>
      </c>
      <c r="AW540" s="13" t="s">
        <v>29</v>
      </c>
      <c r="AX540" s="13" t="s">
        <v>80</v>
      </c>
      <c r="AY540" s="178" t="s">
        <v>142</v>
      </c>
    </row>
    <row r="541" spans="1:65" s="15" customFormat="1" ht="22.5">
      <c r="B541" s="193"/>
      <c r="D541" s="172" t="s">
        <v>156</v>
      </c>
      <c r="E541" s="194" t="s">
        <v>1</v>
      </c>
      <c r="F541" s="195" t="s">
        <v>452</v>
      </c>
      <c r="H541" s="194" t="s">
        <v>1</v>
      </c>
      <c r="I541" s="196"/>
      <c r="L541" s="193"/>
      <c r="M541" s="197"/>
      <c r="N541" s="198"/>
      <c r="O541" s="198"/>
      <c r="P541" s="198"/>
      <c r="Q541" s="198"/>
      <c r="R541" s="198"/>
      <c r="S541" s="198"/>
      <c r="T541" s="199"/>
      <c r="AT541" s="194" t="s">
        <v>156</v>
      </c>
      <c r="AU541" s="194" t="s">
        <v>82</v>
      </c>
      <c r="AV541" s="15" t="s">
        <v>80</v>
      </c>
      <c r="AW541" s="15" t="s">
        <v>29</v>
      </c>
      <c r="AX541" s="15" t="s">
        <v>72</v>
      </c>
      <c r="AY541" s="194" t="s">
        <v>142</v>
      </c>
    </row>
    <row r="542" spans="1:65" s="2" customFormat="1" ht="21.75" customHeight="1">
      <c r="A542" s="33"/>
      <c r="B542" s="158"/>
      <c r="C542" s="159" t="s">
        <v>719</v>
      </c>
      <c r="D542" s="159" t="s">
        <v>145</v>
      </c>
      <c r="E542" s="160" t="s">
        <v>720</v>
      </c>
      <c r="F542" s="161" t="s">
        <v>721</v>
      </c>
      <c r="G542" s="162" t="s">
        <v>199</v>
      </c>
      <c r="H542" s="163">
        <v>719</v>
      </c>
      <c r="I542" s="164"/>
      <c r="J542" s="165">
        <f>ROUND(I542*H542,2)</f>
        <v>0</v>
      </c>
      <c r="K542" s="161" t="s">
        <v>149</v>
      </c>
      <c r="L542" s="34"/>
      <c r="M542" s="166" t="s">
        <v>1</v>
      </c>
      <c r="N542" s="167" t="s">
        <v>37</v>
      </c>
      <c r="O542" s="59"/>
      <c r="P542" s="168">
        <f>O542*H542</f>
        <v>0</v>
      </c>
      <c r="Q542" s="168">
        <v>6.0999999999999997E-4</v>
      </c>
      <c r="R542" s="168">
        <f>Q542*H542</f>
        <v>0.43858999999999998</v>
      </c>
      <c r="S542" s="168">
        <v>0</v>
      </c>
      <c r="T542" s="169">
        <f>S542*H542</f>
        <v>0</v>
      </c>
      <c r="U542" s="33"/>
      <c r="V542" s="33"/>
      <c r="W542" s="33"/>
      <c r="X542" s="33"/>
      <c r="Y542" s="33"/>
      <c r="Z542" s="33"/>
      <c r="AA542" s="33"/>
      <c r="AB542" s="33"/>
      <c r="AC542" s="33"/>
      <c r="AD542" s="33"/>
      <c r="AE542" s="33"/>
      <c r="AR542" s="170" t="s">
        <v>150</v>
      </c>
      <c r="AT542" s="170" t="s">
        <v>145</v>
      </c>
      <c r="AU542" s="170" t="s">
        <v>82</v>
      </c>
      <c r="AY542" s="18" t="s">
        <v>142</v>
      </c>
      <c r="BE542" s="171">
        <f>IF(N542="základní",J542,0)</f>
        <v>0</v>
      </c>
      <c r="BF542" s="171">
        <f>IF(N542="snížená",J542,0)</f>
        <v>0</v>
      </c>
      <c r="BG542" s="171">
        <f>IF(N542="zákl. přenesená",J542,0)</f>
        <v>0</v>
      </c>
      <c r="BH542" s="171">
        <f>IF(N542="sníž. přenesená",J542,0)</f>
        <v>0</v>
      </c>
      <c r="BI542" s="171">
        <f>IF(N542="nulová",J542,0)</f>
        <v>0</v>
      </c>
      <c r="BJ542" s="18" t="s">
        <v>80</v>
      </c>
      <c r="BK542" s="171">
        <f>ROUND(I542*H542,2)</f>
        <v>0</v>
      </c>
      <c r="BL542" s="18" t="s">
        <v>150</v>
      </c>
      <c r="BM542" s="170" t="s">
        <v>722</v>
      </c>
    </row>
    <row r="543" spans="1:65" s="2" customFormat="1" ht="39">
      <c r="A543" s="33"/>
      <c r="B543" s="34"/>
      <c r="C543" s="33"/>
      <c r="D543" s="172" t="s">
        <v>152</v>
      </c>
      <c r="E543" s="33"/>
      <c r="F543" s="173" t="s">
        <v>723</v>
      </c>
      <c r="G543" s="33"/>
      <c r="H543" s="33"/>
      <c r="I543" s="94"/>
      <c r="J543" s="33"/>
      <c r="K543" s="33"/>
      <c r="L543" s="34"/>
      <c r="M543" s="174"/>
      <c r="N543" s="175"/>
      <c r="O543" s="59"/>
      <c r="P543" s="59"/>
      <c r="Q543" s="59"/>
      <c r="R543" s="59"/>
      <c r="S543" s="59"/>
      <c r="T543" s="60"/>
      <c r="U543" s="33"/>
      <c r="V543" s="33"/>
      <c r="W543" s="33"/>
      <c r="X543" s="33"/>
      <c r="Y543" s="33"/>
      <c r="Z543" s="33"/>
      <c r="AA543" s="33"/>
      <c r="AB543" s="33"/>
      <c r="AC543" s="33"/>
      <c r="AD543" s="33"/>
      <c r="AE543" s="33"/>
      <c r="AT543" s="18" t="s">
        <v>152</v>
      </c>
      <c r="AU543" s="18" t="s">
        <v>82</v>
      </c>
    </row>
    <row r="544" spans="1:65" s="2" customFormat="1" ht="29.25">
      <c r="A544" s="33"/>
      <c r="B544" s="34"/>
      <c r="C544" s="33"/>
      <c r="D544" s="172" t="s">
        <v>154</v>
      </c>
      <c r="E544" s="33"/>
      <c r="F544" s="176" t="s">
        <v>724</v>
      </c>
      <c r="G544" s="33"/>
      <c r="H544" s="33"/>
      <c r="I544" s="94"/>
      <c r="J544" s="33"/>
      <c r="K544" s="33"/>
      <c r="L544" s="34"/>
      <c r="M544" s="174"/>
      <c r="N544" s="175"/>
      <c r="O544" s="59"/>
      <c r="P544" s="59"/>
      <c r="Q544" s="59"/>
      <c r="R544" s="59"/>
      <c r="S544" s="59"/>
      <c r="T544" s="60"/>
      <c r="U544" s="33"/>
      <c r="V544" s="33"/>
      <c r="W544" s="33"/>
      <c r="X544" s="33"/>
      <c r="Y544" s="33"/>
      <c r="Z544" s="33"/>
      <c r="AA544" s="33"/>
      <c r="AB544" s="33"/>
      <c r="AC544" s="33"/>
      <c r="AD544" s="33"/>
      <c r="AE544" s="33"/>
      <c r="AT544" s="18" t="s">
        <v>154</v>
      </c>
      <c r="AU544" s="18" t="s">
        <v>82</v>
      </c>
    </row>
    <row r="545" spans="1:65" s="13" customFormat="1" ht="22.5">
      <c r="B545" s="177"/>
      <c r="D545" s="172" t="s">
        <v>156</v>
      </c>
      <c r="E545" s="178" t="s">
        <v>1</v>
      </c>
      <c r="F545" s="179" t="s">
        <v>725</v>
      </c>
      <c r="H545" s="180">
        <v>109</v>
      </c>
      <c r="I545" s="181"/>
      <c r="L545" s="177"/>
      <c r="M545" s="182"/>
      <c r="N545" s="183"/>
      <c r="O545" s="183"/>
      <c r="P545" s="183"/>
      <c r="Q545" s="183"/>
      <c r="R545" s="183"/>
      <c r="S545" s="183"/>
      <c r="T545" s="184"/>
      <c r="AT545" s="178" t="s">
        <v>156</v>
      </c>
      <c r="AU545" s="178" t="s">
        <v>82</v>
      </c>
      <c r="AV545" s="13" t="s">
        <v>82</v>
      </c>
      <c r="AW545" s="13" t="s">
        <v>29</v>
      </c>
      <c r="AX545" s="13" t="s">
        <v>72</v>
      </c>
      <c r="AY545" s="178" t="s">
        <v>142</v>
      </c>
    </row>
    <row r="546" spans="1:65" s="13" customFormat="1" ht="22.5">
      <c r="B546" s="177"/>
      <c r="D546" s="172" t="s">
        <v>156</v>
      </c>
      <c r="E546" s="178" t="s">
        <v>1</v>
      </c>
      <c r="F546" s="179" t="s">
        <v>726</v>
      </c>
      <c r="H546" s="180">
        <v>610</v>
      </c>
      <c r="I546" s="181"/>
      <c r="L546" s="177"/>
      <c r="M546" s="182"/>
      <c r="N546" s="183"/>
      <c r="O546" s="183"/>
      <c r="P546" s="183"/>
      <c r="Q546" s="183"/>
      <c r="R546" s="183"/>
      <c r="S546" s="183"/>
      <c r="T546" s="184"/>
      <c r="AT546" s="178" t="s">
        <v>156</v>
      </c>
      <c r="AU546" s="178" t="s">
        <v>82</v>
      </c>
      <c r="AV546" s="13" t="s">
        <v>82</v>
      </c>
      <c r="AW546" s="13" t="s">
        <v>29</v>
      </c>
      <c r="AX546" s="13" t="s">
        <v>72</v>
      </c>
      <c r="AY546" s="178" t="s">
        <v>142</v>
      </c>
    </row>
    <row r="547" spans="1:65" s="14" customFormat="1" ht="11.25">
      <c r="B547" s="185"/>
      <c r="D547" s="172" t="s">
        <v>156</v>
      </c>
      <c r="E547" s="186" t="s">
        <v>1</v>
      </c>
      <c r="F547" s="187" t="s">
        <v>158</v>
      </c>
      <c r="H547" s="188">
        <v>719</v>
      </c>
      <c r="I547" s="189"/>
      <c r="L547" s="185"/>
      <c r="M547" s="190"/>
      <c r="N547" s="191"/>
      <c r="O547" s="191"/>
      <c r="P547" s="191"/>
      <c r="Q547" s="191"/>
      <c r="R547" s="191"/>
      <c r="S547" s="191"/>
      <c r="T547" s="192"/>
      <c r="AT547" s="186" t="s">
        <v>156</v>
      </c>
      <c r="AU547" s="186" t="s">
        <v>82</v>
      </c>
      <c r="AV547" s="14" t="s">
        <v>150</v>
      </c>
      <c r="AW547" s="14" t="s">
        <v>29</v>
      </c>
      <c r="AX547" s="14" t="s">
        <v>80</v>
      </c>
      <c r="AY547" s="186" t="s">
        <v>142</v>
      </c>
    </row>
    <row r="548" spans="1:65" s="2" customFormat="1" ht="16.5" customHeight="1">
      <c r="A548" s="33"/>
      <c r="B548" s="158"/>
      <c r="C548" s="159" t="s">
        <v>727</v>
      </c>
      <c r="D548" s="159" t="s">
        <v>145</v>
      </c>
      <c r="E548" s="160" t="s">
        <v>728</v>
      </c>
      <c r="F548" s="161" t="s">
        <v>729</v>
      </c>
      <c r="G548" s="162" t="s">
        <v>199</v>
      </c>
      <c r="H548" s="163">
        <v>109</v>
      </c>
      <c r="I548" s="164"/>
      <c r="J548" s="165">
        <f>ROUND(I548*H548,2)</f>
        <v>0</v>
      </c>
      <c r="K548" s="161" t="s">
        <v>149</v>
      </c>
      <c r="L548" s="34"/>
      <c r="M548" s="166" t="s">
        <v>1</v>
      </c>
      <c r="N548" s="167" t="s">
        <v>37</v>
      </c>
      <c r="O548" s="59"/>
      <c r="P548" s="168">
        <f>O548*H548</f>
        <v>0</v>
      </c>
      <c r="Q548" s="168">
        <v>0</v>
      </c>
      <c r="R548" s="168">
        <f>Q548*H548</f>
        <v>0</v>
      </c>
      <c r="S548" s="168">
        <v>0</v>
      </c>
      <c r="T548" s="169">
        <f>S548*H548</f>
        <v>0</v>
      </c>
      <c r="U548" s="33"/>
      <c r="V548" s="33"/>
      <c r="W548" s="33"/>
      <c r="X548" s="33"/>
      <c r="Y548" s="33"/>
      <c r="Z548" s="33"/>
      <c r="AA548" s="33"/>
      <c r="AB548" s="33"/>
      <c r="AC548" s="33"/>
      <c r="AD548" s="33"/>
      <c r="AE548" s="33"/>
      <c r="AR548" s="170" t="s">
        <v>150</v>
      </c>
      <c r="AT548" s="170" t="s">
        <v>145</v>
      </c>
      <c r="AU548" s="170" t="s">
        <v>82</v>
      </c>
      <c r="AY548" s="18" t="s">
        <v>142</v>
      </c>
      <c r="BE548" s="171">
        <f>IF(N548="základní",J548,0)</f>
        <v>0</v>
      </c>
      <c r="BF548" s="171">
        <f>IF(N548="snížená",J548,0)</f>
        <v>0</v>
      </c>
      <c r="BG548" s="171">
        <f>IF(N548="zákl. přenesená",J548,0)</f>
        <v>0</v>
      </c>
      <c r="BH548" s="171">
        <f>IF(N548="sníž. přenesená",J548,0)</f>
        <v>0</v>
      </c>
      <c r="BI548" s="171">
        <f>IF(N548="nulová",J548,0)</f>
        <v>0</v>
      </c>
      <c r="BJ548" s="18" t="s">
        <v>80</v>
      </c>
      <c r="BK548" s="171">
        <f>ROUND(I548*H548,2)</f>
        <v>0</v>
      </c>
      <c r="BL548" s="18" t="s">
        <v>150</v>
      </c>
      <c r="BM548" s="170" t="s">
        <v>730</v>
      </c>
    </row>
    <row r="549" spans="1:65" s="2" customFormat="1" ht="19.5">
      <c r="A549" s="33"/>
      <c r="B549" s="34"/>
      <c r="C549" s="33"/>
      <c r="D549" s="172" t="s">
        <v>152</v>
      </c>
      <c r="E549" s="33"/>
      <c r="F549" s="173" t="s">
        <v>731</v>
      </c>
      <c r="G549" s="33"/>
      <c r="H549" s="33"/>
      <c r="I549" s="94"/>
      <c r="J549" s="33"/>
      <c r="K549" s="33"/>
      <c r="L549" s="34"/>
      <c r="M549" s="174"/>
      <c r="N549" s="175"/>
      <c r="O549" s="59"/>
      <c r="P549" s="59"/>
      <c r="Q549" s="59"/>
      <c r="R549" s="59"/>
      <c r="S549" s="59"/>
      <c r="T549" s="60"/>
      <c r="U549" s="33"/>
      <c r="V549" s="33"/>
      <c r="W549" s="33"/>
      <c r="X549" s="33"/>
      <c r="Y549" s="33"/>
      <c r="Z549" s="33"/>
      <c r="AA549" s="33"/>
      <c r="AB549" s="33"/>
      <c r="AC549" s="33"/>
      <c r="AD549" s="33"/>
      <c r="AE549" s="33"/>
      <c r="AT549" s="18" t="s">
        <v>152</v>
      </c>
      <c r="AU549" s="18" t="s">
        <v>82</v>
      </c>
    </row>
    <row r="550" spans="1:65" s="2" customFormat="1" ht="19.5">
      <c r="A550" s="33"/>
      <c r="B550" s="34"/>
      <c r="C550" s="33"/>
      <c r="D550" s="172" t="s">
        <v>154</v>
      </c>
      <c r="E550" s="33"/>
      <c r="F550" s="176" t="s">
        <v>732</v>
      </c>
      <c r="G550" s="33"/>
      <c r="H550" s="33"/>
      <c r="I550" s="94"/>
      <c r="J550" s="33"/>
      <c r="K550" s="33"/>
      <c r="L550" s="34"/>
      <c r="M550" s="174"/>
      <c r="N550" s="175"/>
      <c r="O550" s="59"/>
      <c r="P550" s="59"/>
      <c r="Q550" s="59"/>
      <c r="R550" s="59"/>
      <c r="S550" s="59"/>
      <c r="T550" s="60"/>
      <c r="U550" s="33"/>
      <c r="V550" s="33"/>
      <c r="W550" s="33"/>
      <c r="X550" s="33"/>
      <c r="Y550" s="33"/>
      <c r="Z550" s="33"/>
      <c r="AA550" s="33"/>
      <c r="AB550" s="33"/>
      <c r="AC550" s="33"/>
      <c r="AD550" s="33"/>
      <c r="AE550" s="33"/>
      <c r="AT550" s="18" t="s">
        <v>154</v>
      </c>
      <c r="AU550" s="18" t="s">
        <v>82</v>
      </c>
    </row>
    <row r="551" spans="1:65" s="13" customFormat="1" ht="22.5">
      <c r="B551" s="177"/>
      <c r="D551" s="172" t="s">
        <v>156</v>
      </c>
      <c r="E551" s="178" t="s">
        <v>1</v>
      </c>
      <c r="F551" s="179" t="s">
        <v>733</v>
      </c>
      <c r="H551" s="180">
        <v>109</v>
      </c>
      <c r="I551" s="181"/>
      <c r="L551" s="177"/>
      <c r="M551" s="182"/>
      <c r="N551" s="183"/>
      <c r="O551" s="183"/>
      <c r="P551" s="183"/>
      <c r="Q551" s="183"/>
      <c r="R551" s="183"/>
      <c r="S551" s="183"/>
      <c r="T551" s="184"/>
      <c r="AT551" s="178" t="s">
        <v>156</v>
      </c>
      <c r="AU551" s="178" t="s">
        <v>82</v>
      </c>
      <c r="AV551" s="13" t="s">
        <v>82</v>
      </c>
      <c r="AW551" s="13" t="s">
        <v>29</v>
      </c>
      <c r="AX551" s="13" t="s">
        <v>80</v>
      </c>
      <c r="AY551" s="178" t="s">
        <v>142</v>
      </c>
    </row>
    <row r="552" spans="1:65" s="2" customFormat="1" ht="21.75" customHeight="1">
      <c r="A552" s="33"/>
      <c r="B552" s="158"/>
      <c r="C552" s="159" t="s">
        <v>734</v>
      </c>
      <c r="D552" s="159" t="s">
        <v>145</v>
      </c>
      <c r="E552" s="160" t="s">
        <v>735</v>
      </c>
      <c r="F552" s="161" t="s">
        <v>736</v>
      </c>
      <c r="G552" s="162" t="s">
        <v>148</v>
      </c>
      <c r="H552" s="163">
        <v>109</v>
      </c>
      <c r="I552" s="164"/>
      <c r="J552" s="165">
        <f>ROUND(I552*H552,2)</f>
        <v>0</v>
      </c>
      <c r="K552" s="161" t="s">
        <v>149</v>
      </c>
      <c r="L552" s="34"/>
      <c r="M552" s="166" t="s">
        <v>1</v>
      </c>
      <c r="N552" s="167" t="s">
        <v>37</v>
      </c>
      <c r="O552" s="59"/>
      <c r="P552" s="168">
        <f>O552*H552</f>
        <v>0</v>
      </c>
      <c r="Q552" s="168">
        <v>0</v>
      </c>
      <c r="R552" s="168">
        <f>Q552*H552</f>
        <v>0</v>
      </c>
      <c r="S552" s="168">
        <v>0</v>
      </c>
      <c r="T552" s="169">
        <f>S552*H552</f>
        <v>0</v>
      </c>
      <c r="U552" s="33"/>
      <c r="V552" s="33"/>
      <c r="W552" s="33"/>
      <c r="X552" s="33"/>
      <c r="Y552" s="33"/>
      <c r="Z552" s="33"/>
      <c r="AA552" s="33"/>
      <c r="AB552" s="33"/>
      <c r="AC552" s="33"/>
      <c r="AD552" s="33"/>
      <c r="AE552" s="33"/>
      <c r="AR552" s="170" t="s">
        <v>150</v>
      </c>
      <c r="AT552" s="170" t="s">
        <v>145</v>
      </c>
      <c r="AU552" s="170" t="s">
        <v>82</v>
      </c>
      <c r="AY552" s="18" t="s">
        <v>142</v>
      </c>
      <c r="BE552" s="171">
        <f>IF(N552="základní",J552,0)</f>
        <v>0</v>
      </c>
      <c r="BF552" s="171">
        <f>IF(N552="snížená",J552,0)</f>
        <v>0</v>
      </c>
      <c r="BG552" s="171">
        <f>IF(N552="zákl. přenesená",J552,0)</f>
        <v>0</v>
      </c>
      <c r="BH552" s="171">
        <f>IF(N552="sníž. přenesená",J552,0)</f>
        <v>0</v>
      </c>
      <c r="BI552" s="171">
        <f>IF(N552="nulová",J552,0)</f>
        <v>0</v>
      </c>
      <c r="BJ552" s="18" t="s">
        <v>80</v>
      </c>
      <c r="BK552" s="171">
        <f>ROUND(I552*H552,2)</f>
        <v>0</v>
      </c>
      <c r="BL552" s="18" t="s">
        <v>150</v>
      </c>
      <c r="BM552" s="170" t="s">
        <v>737</v>
      </c>
    </row>
    <row r="553" spans="1:65" s="2" customFormat="1" ht="11.25">
      <c r="A553" s="33"/>
      <c r="B553" s="34"/>
      <c r="C553" s="33"/>
      <c r="D553" s="172" t="s">
        <v>152</v>
      </c>
      <c r="E553" s="33"/>
      <c r="F553" s="173" t="s">
        <v>736</v>
      </c>
      <c r="G553" s="33"/>
      <c r="H553" s="33"/>
      <c r="I553" s="94"/>
      <c r="J553" s="33"/>
      <c r="K553" s="33"/>
      <c r="L553" s="34"/>
      <c r="M553" s="174"/>
      <c r="N553" s="175"/>
      <c r="O553" s="59"/>
      <c r="P553" s="59"/>
      <c r="Q553" s="59"/>
      <c r="R553" s="59"/>
      <c r="S553" s="59"/>
      <c r="T553" s="60"/>
      <c r="U553" s="33"/>
      <c r="V553" s="33"/>
      <c r="W553" s="33"/>
      <c r="X553" s="33"/>
      <c r="Y553" s="33"/>
      <c r="Z553" s="33"/>
      <c r="AA553" s="33"/>
      <c r="AB553" s="33"/>
      <c r="AC553" s="33"/>
      <c r="AD553" s="33"/>
      <c r="AE553" s="33"/>
      <c r="AT553" s="18" t="s">
        <v>152</v>
      </c>
      <c r="AU553" s="18" t="s">
        <v>82</v>
      </c>
    </row>
    <row r="554" spans="1:65" s="15" customFormat="1" ht="33.75">
      <c r="B554" s="193"/>
      <c r="D554" s="172" t="s">
        <v>156</v>
      </c>
      <c r="E554" s="194" t="s">
        <v>1</v>
      </c>
      <c r="F554" s="195" t="s">
        <v>738</v>
      </c>
      <c r="H554" s="194" t="s">
        <v>1</v>
      </c>
      <c r="I554" s="196"/>
      <c r="L554" s="193"/>
      <c r="M554" s="197"/>
      <c r="N554" s="198"/>
      <c r="O554" s="198"/>
      <c r="P554" s="198"/>
      <c r="Q554" s="198"/>
      <c r="R554" s="198"/>
      <c r="S554" s="198"/>
      <c r="T554" s="199"/>
      <c r="AT554" s="194" t="s">
        <v>156</v>
      </c>
      <c r="AU554" s="194" t="s">
        <v>82</v>
      </c>
      <c r="AV554" s="15" t="s">
        <v>80</v>
      </c>
      <c r="AW554" s="15" t="s">
        <v>29</v>
      </c>
      <c r="AX554" s="15" t="s">
        <v>72</v>
      </c>
      <c r="AY554" s="194" t="s">
        <v>142</v>
      </c>
    </row>
    <row r="555" spans="1:65" s="13" customFormat="1" ht="22.5">
      <c r="B555" s="177"/>
      <c r="D555" s="172" t="s">
        <v>156</v>
      </c>
      <c r="E555" s="178" t="s">
        <v>1</v>
      </c>
      <c r="F555" s="179" t="s">
        <v>739</v>
      </c>
      <c r="H555" s="180">
        <v>109</v>
      </c>
      <c r="I555" s="181"/>
      <c r="L555" s="177"/>
      <c r="M555" s="182"/>
      <c r="N555" s="183"/>
      <c r="O555" s="183"/>
      <c r="P555" s="183"/>
      <c r="Q555" s="183"/>
      <c r="R555" s="183"/>
      <c r="S555" s="183"/>
      <c r="T555" s="184"/>
      <c r="AT555" s="178" t="s">
        <v>156</v>
      </c>
      <c r="AU555" s="178" t="s">
        <v>82</v>
      </c>
      <c r="AV555" s="13" t="s">
        <v>82</v>
      </c>
      <c r="AW555" s="13" t="s">
        <v>29</v>
      </c>
      <c r="AX555" s="13" t="s">
        <v>80</v>
      </c>
      <c r="AY555" s="178" t="s">
        <v>142</v>
      </c>
    </row>
    <row r="556" spans="1:65" s="2" customFormat="1" ht="16.5" customHeight="1">
      <c r="A556" s="33"/>
      <c r="B556" s="158"/>
      <c r="C556" s="159" t="s">
        <v>740</v>
      </c>
      <c r="D556" s="159" t="s">
        <v>145</v>
      </c>
      <c r="E556" s="160" t="s">
        <v>741</v>
      </c>
      <c r="F556" s="161" t="s">
        <v>742</v>
      </c>
      <c r="G556" s="162" t="s">
        <v>148</v>
      </c>
      <c r="H556" s="163">
        <v>18400</v>
      </c>
      <c r="I556" s="164"/>
      <c r="J556" s="165">
        <f>ROUND(I556*H556,2)</f>
        <v>0</v>
      </c>
      <c r="K556" s="161" t="s">
        <v>149</v>
      </c>
      <c r="L556" s="34"/>
      <c r="M556" s="166" t="s">
        <v>1</v>
      </c>
      <c r="N556" s="167" t="s">
        <v>37</v>
      </c>
      <c r="O556" s="59"/>
      <c r="P556" s="168">
        <f>O556*H556</f>
        <v>0</v>
      </c>
      <c r="Q556" s="168">
        <v>0</v>
      </c>
      <c r="R556" s="168">
        <f>Q556*H556</f>
        <v>0</v>
      </c>
      <c r="S556" s="168">
        <v>0.02</v>
      </c>
      <c r="T556" s="169">
        <f>S556*H556</f>
        <v>368</v>
      </c>
      <c r="U556" s="33"/>
      <c r="V556" s="33"/>
      <c r="W556" s="33"/>
      <c r="X556" s="33"/>
      <c r="Y556" s="33"/>
      <c r="Z556" s="33"/>
      <c r="AA556" s="33"/>
      <c r="AB556" s="33"/>
      <c r="AC556" s="33"/>
      <c r="AD556" s="33"/>
      <c r="AE556" s="33"/>
      <c r="AR556" s="170" t="s">
        <v>150</v>
      </c>
      <c r="AT556" s="170" t="s">
        <v>145</v>
      </c>
      <c r="AU556" s="170" t="s">
        <v>82</v>
      </c>
      <c r="AY556" s="18" t="s">
        <v>142</v>
      </c>
      <c r="BE556" s="171">
        <f>IF(N556="základní",J556,0)</f>
        <v>0</v>
      </c>
      <c r="BF556" s="171">
        <f>IF(N556="snížená",J556,0)</f>
        <v>0</v>
      </c>
      <c r="BG556" s="171">
        <f>IF(N556="zákl. přenesená",J556,0)</f>
        <v>0</v>
      </c>
      <c r="BH556" s="171">
        <f>IF(N556="sníž. přenesená",J556,0)</f>
        <v>0</v>
      </c>
      <c r="BI556" s="171">
        <f>IF(N556="nulová",J556,0)</f>
        <v>0</v>
      </c>
      <c r="BJ556" s="18" t="s">
        <v>80</v>
      </c>
      <c r="BK556" s="171">
        <f>ROUND(I556*H556,2)</f>
        <v>0</v>
      </c>
      <c r="BL556" s="18" t="s">
        <v>150</v>
      </c>
      <c r="BM556" s="170" t="s">
        <v>743</v>
      </c>
    </row>
    <row r="557" spans="1:65" s="2" customFormat="1" ht="19.5">
      <c r="A557" s="33"/>
      <c r="B557" s="34"/>
      <c r="C557" s="33"/>
      <c r="D557" s="172" t="s">
        <v>152</v>
      </c>
      <c r="E557" s="33"/>
      <c r="F557" s="173" t="s">
        <v>744</v>
      </c>
      <c r="G557" s="33"/>
      <c r="H557" s="33"/>
      <c r="I557" s="94"/>
      <c r="J557" s="33"/>
      <c r="K557" s="33"/>
      <c r="L557" s="34"/>
      <c r="M557" s="174"/>
      <c r="N557" s="175"/>
      <c r="O557" s="59"/>
      <c r="P557" s="59"/>
      <c r="Q557" s="59"/>
      <c r="R557" s="59"/>
      <c r="S557" s="59"/>
      <c r="T557" s="60"/>
      <c r="U557" s="33"/>
      <c r="V557" s="33"/>
      <c r="W557" s="33"/>
      <c r="X557" s="33"/>
      <c r="Y557" s="33"/>
      <c r="Z557" s="33"/>
      <c r="AA557" s="33"/>
      <c r="AB557" s="33"/>
      <c r="AC557" s="33"/>
      <c r="AD557" s="33"/>
      <c r="AE557" s="33"/>
      <c r="AT557" s="18" t="s">
        <v>152</v>
      </c>
      <c r="AU557" s="18" t="s">
        <v>82</v>
      </c>
    </row>
    <row r="558" spans="1:65" s="2" customFormat="1" ht="68.25">
      <c r="A558" s="33"/>
      <c r="B558" s="34"/>
      <c r="C558" s="33"/>
      <c r="D558" s="172" t="s">
        <v>154</v>
      </c>
      <c r="E558" s="33"/>
      <c r="F558" s="176" t="s">
        <v>745</v>
      </c>
      <c r="G558" s="33"/>
      <c r="H558" s="33"/>
      <c r="I558" s="94"/>
      <c r="J558" s="33"/>
      <c r="K558" s="33"/>
      <c r="L558" s="34"/>
      <c r="M558" s="174"/>
      <c r="N558" s="175"/>
      <c r="O558" s="59"/>
      <c r="P558" s="59"/>
      <c r="Q558" s="59"/>
      <c r="R558" s="59"/>
      <c r="S558" s="59"/>
      <c r="T558" s="60"/>
      <c r="U558" s="33"/>
      <c r="V558" s="33"/>
      <c r="W558" s="33"/>
      <c r="X558" s="33"/>
      <c r="Y558" s="33"/>
      <c r="Z558" s="33"/>
      <c r="AA558" s="33"/>
      <c r="AB558" s="33"/>
      <c r="AC558" s="33"/>
      <c r="AD558" s="33"/>
      <c r="AE558" s="33"/>
      <c r="AT558" s="18" t="s">
        <v>154</v>
      </c>
      <c r="AU558" s="18" t="s">
        <v>82</v>
      </c>
    </row>
    <row r="559" spans="1:65" s="13" customFormat="1" ht="22.5">
      <c r="B559" s="177"/>
      <c r="D559" s="172" t="s">
        <v>156</v>
      </c>
      <c r="E559" s="178" t="s">
        <v>1</v>
      </c>
      <c r="F559" s="179" t="s">
        <v>746</v>
      </c>
      <c r="H559" s="180">
        <v>4700</v>
      </c>
      <c r="I559" s="181"/>
      <c r="L559" s="177"/>
      <c r="M559" s="182"/>
      <c r="N559" s="183"/>
      <c r="O559" s="183"/>
      <c r="P559" s="183"/>
      <c r="Q559" s="183"/>
      <c r="R559" s="183"/>
      <c r="S559" s="183"/>
      <c r="T559" s="184"/>
      <c r="AT559" s="178" t="s">
        <v>156</v>
      </c>
      <c r="AU559" s="178" t="s">
        <v>82</v>
      </c>
      <c r="AV559" s="13" t="s">
        <v>82</v>
      </c>
      <c r="AW559" s="13" t="s">
        <v>29</v>
      </c>
      <c r="AX559" s="13" t="s">
        <v>72</v>
      </c>
      <c r="AY559" s="178" t="s">
        <v>142</v>
      </c>
    </row>
    <row r="560" spans="1:65" s="13" customFormat="1" ht="22.5">
      <c r="B560" s="177"/>
      <c r="D560" s="172" t="s">
        <v>156</v>
      </c>
      <c r="E560" s="178" t="s">
        <v>1</v>
      </c>
      <c r="F560" s="179" t="s">
        <v>747</v>
      </c>
      <c r="H560" s="180">
        <v>4700</v>
      </c>
      <c r="I560" s="181"/>
      <c r="L560" s="177"/>
      <c r="M560" s="182"/>
      <c r="N560" s="183"/>
      <c r="O560" s="183"/>
      <c r="P560" s="183"/>
      <c r="Q560" s="183"/>
      <c r="R560" s="183"/>
      <c r="S560" s="183"/>
      <c r="T560" s="184"/>
      <c r="AT560" s="178" t="s">
        <v>156</v>
      </c>
      <c r="AU560" s="178" t="s">
        <v>82</v>
      </c>
      <c r="AV560" s="13" t="s">
        <v>82</v>
      </c>
      <c r="AW560" s="13" t="s">
        <v>29</v>
      </c>
      <c r="AX560" s="13" t="s">
        <v>72</v>
      </c>
      <c r="AY560" s="178" t="s">
        <v>142</v>
      </c>
    </row>
    <row r="561" spans="1:65" s="13" customFormat="1" ht="22.5">
      <c r="B561" s="177"/>
      <c r="D561" s="172" t="s">
        <v>156</v>
      </c>
      <c r="E561" s="178" t="s">
        <v>1</v>
      </c>
      <c r="F561" s="179" t="s">
        <v>748</v>
      </c>
      <c r="H561" s="180">
        <v>9000</v>
      </c>
      <c r="I561" s="181"/>
      <c r="L561" s="177"/>
      <c r="M561" s="182"/>
      <c r="N561" s="183"/>
      <c r="O561" s="183"/>
      <c r="P561" s="183"/>
      <c r="Q561" s="183"/>
      <c r="R561" s="183"/>
      <c r="S561" s="183"/>
      <c r="T561" s="184"/>
      <c r="AT561" s="178" t="s">
        <v>156</v>
      </c>
      <c r="AU561" s="178" t="s">
        <v>82</v>
      </c>
      <c r="AV561" s="13" t="s">
        <v>82</v>
      </c>
      <c r="AW561" s="13" t="s">
        <v>29</v>
      </c>
      <c r="AX561" s="13" t="s">
        <v>72</v>
      </c>
      <c r="AY561" s="178" t="s">
        <v>142</v>
      </c>
    </row>
    <row r="562" spans="1:65" s="14" customFormat="1" ht="11.25">
      <c r="B562" s="185"/>
      <c r="D562" s="172" t="s">
        <v>156</v>
      </c>
      <c r="E562" s="186" t="s">
        <v>1</v>
      </c>
      <c r="F562" s="187" t="s">
        <v>158</v>
      </c>
      <c r="H562" s="188">
        <v>18400</v>
      </c>
      <c r="I562" s="189"/>
      <c r="L562" s="185"/>
      <c r="M562" s="190"/>
      <c r="N562" s="191"/>
      <c r="O562" s="191"/>
      <c r="P562" s="191"/>
      <c r="Q562" s="191"/>
      <c r="R562" s="191"/>
      <c r="S562" s="191"/>
      <c r="T562" s="192"/>
      <c r="AT562" s="186" t="s">
        <v>156</v>
      </c>
      <c r="AU562" s="186" t="s">
        <v>82</v>
      </c>
      <c r="AV562" s="14" t="s">
        <v>150</v>
      </c>
      <c r="AW562" s="14" t="s">
        <v>29</v>
      </c>
      <c r="AX562" s="14" t="s">
        <v>80</v>
      </c>
      <c r="AY562" s="186" t="s">
        <v>142</v>
      </c>
    </row>
    <row r="563" spans="1:65" s="2" customFormat="1" ht="21.75" customHeight="1">
      <c r="A563" s="33"/>
      <c r="B563" s="158"/>
      <c r="C563" s="159" t="s">
        <v>749</v>
      </c>
      <c r="D563" s="159" t="s">
        <v>145</v>
      </c>
      <c r="E563" s="160" t="s">
        <v>750</v>
      </c>
      <c r="F563" s="161" t="s">
        <v>751</v>
      </c>
      <c r="G563" s="162" t="s">
        <v>163</v>
      </c>
      <c r="H563" s="163">
        <v>28</v>
      </c>
      <c r="I563" s="164"/>
      <c r="J563" s="165">
        <f>ROUND(I563*H563,2)</f>
        <v>0</v>
      </c>
      <c r="K563" s="161" t="s">
        <v>149</v>
      </c>
      <c r="L563" s="34"/>
      <c r="M563" s="166" t="s">
        <v>1</v>
      </c>
      <c r="N563" s="167" t="s">
        <v>37</v>
      </c>
      <c r="O563" s="59"/>
      <c r="P563" s="168">
        <f>O563*H563</f>
        <v>0</v>
      </c>
      <c r="Q563" s="168">
        <v>0</v>
      </c>
      <c r="R563" s="168">
        <f>Q563*H563</f>
        <v>0</v>
      </c>
      <c r="S563" s="168">
        <v>8.2000000000000003E-2</v>
      </c>
      <c r="T563" s="169">
        <f>S563*H563</f>
        <v>2.2960000000000003</v>
      </c>
      <c r="U563" s="33"/>
      <c r="V563" s="33"/>
      <c r="W563" s="33"/>
      <c r="X563" s="33"/>
      <c r="Y563" s="33"/>
      <c r="Z563" s="33"/>
      <c r="AA563" s="33"/>
      <c r="AB563" s="33"/>
      <c r="AC563" s="33"/>
      <c r="AD563" s="33"/>
      <c r="AE563" s="33"/>
      <c r="AR563" s="170" t="s">
        <v>150</v>
      </c>
      <c r="AT563" s="170" t="s">
        <v>145</v>
      </c>
      <c r="AU563" s="170" t="s">
        <v>82</v>
      </c>
      <c r="AY563" s="18" t="s">
        <v>142</v>
      </c>
      <c r="BE563" s="171">
        <f>IF(N563="základní",J563,0)</f>
        <v>0</v>
      </c>
      <c r="BF563" s="171">
        <f>IF(N563="snížená",J563,0)</f>
        <v>0</v>
      </c>
      <c r="BG563" s="171">
        <f>IF(N563="zákl. přenesená",J563,0)</f>
        <v>0</v>
      </c>
      <c r="BH563" s="171">
        <f>IF(N563="sníž. přenesená",J563,0)</f>
        <v>0</v>
      </c>
      <c r="BI563" s="171">
        <f>IF(N563="nulová",J563,0)</f>
        <v>0</v>
      </c>
      <c r="BJ563" s="18" t="s">
        <v>80</v>
      </c>
      <c r="BK563" s="171">
        <f>ROUND(I563*H563,2)</f>
        <v>0</v>
      </c>
      <c r="BL563" s="18" t="s">
        <v>150</v>
      </c>
      <c r="BM563" s="170" t="s">
        <v>752</v>
      </c>
    </row>
    <row r="564" spans="1:65" s="2" customFormat="1" ht="39">
      <c r="A564" s="33"/>
      <c r="B564" s="34"/>
      <c r="C564" s="33"/>
      <c r="D564" s="172" t="s">
        <v>152</v>
      </c>
      <c r="E564" s="33"/>
      <c r="F564" s="173" t="s">
        <v>753</v>
      </c>
      <c r="G564" s="33"/>
      <c r="H564" s="33"/>
      <c r="I564" s="94"/>
      <c r="J564" s="33"/>
      <c r="K564" s="33"/>
      <c r="L564" s="34"/>
      <c r="M564" s="174"/>
      <c r="N564" s="175"/>
      <c r="O564" s="59"/>
      <c r="P564" s="59"/>
      <c r="Q564" s="59"/>
      <c r="R564" s="59"/>
      <c r="S564" s="59"/>
      <c r="T564" s="60"/>
      <c r="U564" s="33"/>
      <c r="V564" s="33"/>
      <c r="W564" s="33"/>
      <c r="X564" s="33"/>
      <c r="Y564" s="33"/>
      <c r="Z564" s="33"/>
      <c r="AA564" s="33"/>
      <c r="AB564" s="33"/>
      <c r="AC564" s="33"/>
      <c r="AD564" s="33"/>
      <c r="AE564" s="33"/>
      <c r="AT564" s="18" t="s">
        <v>152</v>
      </c>
      <c r="AU564" s="18" t="s">
        <v>82</v>
      </c>
    </row>
    <row r="565" spans="1:65" s="2" customFormat="1" ht="68.25">
      <c r="A565" s="33"/>
      <c r="B565" s="34"/>
      <c r="C565" s="33"/>
      <c r="D565" s="172" t="s">
        <v>154</v>
      </c>
      <c r="E565" s="33"/>
      <c r="F565" s="176" t="s">
        <v>754</v>
      </c>
      <c r="G565" s="33"/>
      <c r="H565" s="33"/>
      <c r="I565" s="94"/>
      <c r="J565" s="33"/>
      <c r="K565" s="33"/>
      <c r="L565" s="34"/>
      <c r="M565" s="174"/>
      <c r="N565" s="175"/>
      <c r="O565" s="59"/>
      <c r="P565" s="59"/>
      <c r="Q565" s="59"/>
      <c r="R565" s="59"/>
      <c r="S565" s="59"/>
      <c r="T565" s="60"/>
      <c r="U565" s="33"/>
      <c r="V565" s="33"/>
      <c r="W565" s="33"/>
      <c r="X565" s="33"/>
      <c r="Y565" s="33"/>
      <c r="Z565" s="33"/>
      <c r="AA565" s="33"/>
      <c r="AB565" s="33"/>
      <c r="AC565" s="33"/>
      <c r="AD565" s="33"/>
      <c r="AE565" s="33"/>
      <c r="AT565" s="18" t="s">
        <v>154</v>
      </c>
      <c r="AU565" s="18" t="s">
        <v>82</v>
      </c>
    </row>
    <row r="566" spans="1:65" s="13" customFormat="1" ht="11.25">
      <c r="B566" s="177"/>
      <c r="D566" s="172" t="s">
        <v>156</v>
      </c>
      <c r="E566" s="178" t="s">
        <v>1</v>
      </c>
      <c r="F566" s="179" t="s">
        <v>755</v>
      </c>
      <c r="H566" s="180">
        <v>28</v>
      </c>
      <c r="I566" s="181"/>
      <c r="L566" s="177"/>
      <c r="M566" s="182"/>
      <c r="N566" s="183"/>
      <c r="O566" s="183"/>
      <c r="P566" s="183"/>
      <c r="Q566" s="183"/>
      <c r="R566" s="183"/>
      <c r="S566" s="183"/>
      <c r="T566" s="184"/>
      <c r="AT566" s="178" t="s">
        <v>156</v>
      </c>
      <c r="AU566" s="178" t="s">
        <v>82</v>
      </c>
      <c r="AV566" s="13" t="s">
        <v>82</v>
      </c>
      <c r="AW566" s="13" t="s">
        <v>29</v>
      </c>
      <c r="AX566" s="13" t="s">
        <v>80</v>
      </c>
      <c r="AY566" s="178" t="s">
        <v>142</v>
      </c>
    </row>
    <row r="567" spans="1:65" s="2" customFormat="1" ht="21.75" customHeight="1">
      <c r="A567" s="33"/>
      <c r="B567" s="158"/>
      <c r="C567" s="159" t="s">
        <v>756</v>
      </c>
      <c r="D567" s="159" t="s">
        <v>145</v>
      </c>
      <c r="E567" s="160" t="s">
        <v>757</v>
      </c>
      <c r="F567" s="161" t="s">
        <v>758</v>
      </c>
      <c r="G567" s="162" t="s">
        <v>163</v>
      </c>
      <c r="H567" s="163">
        <v>28</v>
      </c>
      <c r="I567" s="164"/>
      <c r="J567" s="165">
        <f>ROUND(I567*H567,2)</f>
        <v>0</v>
      </c>
      <c r="K567" s="161" t="s">
        <v>149</v>
      </c>
      <c r="L567" s="34"/>
      <c r="M567" s="166" t="s">
        <v>1</v>
      </c>
      <c r="N567" s="167" t="s">
        <v>37</v>
      </c>
      <c r="O567" s="59"/>
      <c r="P567" s="168">
        <f>O567*H567</f>
        <v>0</v>
      </c>
      <c r="Q567" s="168">
        <v>0</v>
      </c>
      <c r="R567" s="168">
        <f>Q567*H567</f>
        <v>0</v>
      </c>
      <c r="S567" s="168">
        <v>4.0000000000000001E-3</v>
      </c>
      <c r="T567" s="169">
        <f>S567*H567</f>
        <v>0.112</v>
      </c>
      <c r="U567" s="33"/>
      <c r="V567" s="33"/>
      <c r="W567" s="33"/>
      <c r="X567" s="33"/>
      <c r="Y567" s="33"/>
      <c r="Z567" s="33"/>
      <c r="AA567" s="33"/>
      <c r="AB567" s="33"/>
      <c r="AC567" s="33"/>
      <c r="AD567" s="33"/>
      <c r="AE567" s="33"/>
      <c r="AR567" s="170" t="s">
        <v>150</v>
      </c>
      <c r="AT567" s="170" t="s">
        <v>145</v>
      </c>
      <c r="AU567" s="170" t="s">
        <v>82</v>
      </c>
      <c r="AY567" s="18" t="s">
        <v>142</v>
      </c>
      <c r="BE567" s="171">
        <f>IF(N567="základní",J567,0)</f>
        <v>0</v>
      </c>
      <c r="BF567" s="171">
        <f>IF(N567="snížená",J567,0)</f>
        <v>0</v>
      </c>
      <c r="BG567" s="171">
        <f>IF(N567="zákl. přenesená",J567,0)</f>
        <v>0</v>
      </c>
      <c r="BH567" s="171">
        <f>IF(N567="sníž. přenesená",J567,0)</f>
        <v>0</v>
      </c>
      <c r="BI567" s="171">
        <f>IF(N567="nulová",J567,0)</f>
        <v>0</v>
      </c>
      <c r="BJ567" s="18" t="s">
        <v>80</v>
      </c>
      <c r="BK567" s="171">
        <f>ROUND(I567*H567,2)</f>
        <v>0</v>
      </c>
      <c r="BL567" s="18" t="s">
        <v>150</v>
      </c>
      <c r="BM567" s="170" t="s">
        <v>759</v>
      </c>
    </row>
    <row r="568" spans="1:65" s="2" customFormat="1" ht="29.25">
      <c r="A568" s="33"/>
      <c r="B568" s="34"/>
      <c r="C568" s="33"/>
      <c r="D568" s="172" t="s">
        <v>152</v>
      </c>
      <c r="E568" s="33"/>
      <c r="F568" s="173" t="s">
        <v>760</v>
      </c>
      <c r="G568" s="33"/>
      <c r="H568" s="33"/>
      <c r="I568" s="94"/>
      <c r="J568" s="33"/>
      <c r="K568" s="33"/>
      <c r="L568" s="34"/>
      <c r="M568" s="174"/>
      <c r="N568" s="175"/>
      <c r="O568" s="59"/>
      <c r="P568" s="59"/>
      <c r="Q568" s="59"/>
      <c r="R568" s="59"/>
      <c r="S568" s="59"/>
      <c r="T568" s="60"/>
      <c r="U568" s="33"/>
      <c r="V568" s="33"/>
      <c r="W568" s="33"/>
      <c r="X568" s="33"/>
      <c r="Y568" s="33"/>
      <c r="Z568" s="33"/>
      <c r="AA568" s="33"/>
      <c r="AB568" s="33"/>
      <c r="AC568" s="33"/>
      <c r="AD568" s="33"/>
      <c r="AE568" s="33"/>
      <c r="AT568" s="18" t="s">
        <v>152</v>
      </c>
      <c r="AU568" s="18" t="s">
        <v>82</v>
      </c>
    </row>
    <row r="569" spans="1:65" s="2" customFormat="1" ht="39">
      <c r="A569" s="33"/>
      <c r="B569" s="34"/>
      <c r="C569" s="33"/>
      <c r="D569" s="172" t="s">
        <v>154</v>
      </c>
      <c r="E569" s="33"/>
      <c r="F569" s="176" t="s">
        <v>761</v>
      </c>
      <c r="G569" s="33"/>
      <c r="H569" s="33"/>
      <c r="I569" s="94"/>
      <c r="J569" s="33"/>
      <c r="K569" s="33"/>
      <c r="L569" s="34"/>
      <c r="M569" s="174"/>
      <c r="N569" s="175"/>
      <c r="O569" s="59"/>
      <c r="P569" s="59"/>
      <c r="Q569" s="59"/>
      <c r="R569" s="59"/>
      <c r="S569" s="59"/>
      <c r="T569" s="60"/>
      <c r="U569" s="33"/>
      <c r="V569" s="33"/>
      <c r="W569" s="33"/>
      <c r="X569" s="33"/>
      <c r="Y569" s="33"/>
      <c r="Z569" s="33"/>
      <c r="AA569" s="33"/>
      <c r="AB569" s="33"/>
      <c r="AC569" s="33"/>
      <c r="AD569" s="33"/>
      <c r="AE569" s="33"/>
      <c r="AT569" s="18" t="s">
        <v>154</v>
      </c>
      <c r="AU569" s="18" t="s">
        <v>82</v>
      </c>
    </row>
    <row r="570" spans="1:65" s="13" customFormat="1" ht="11.25">
      <c r="B570" s="177"/>
      <c r="D570" s="172" t="s">
        <v>156</v>
      </c>
      <c r="E570" s="178" t="s">
        <v>1</v>
      </c>
      <c r="F570" s="179" t="s">
        <v>755</v>
      </c>
      <c r="H570" s="180">
        <v>28</v>
      </c>
      <c r="I570" s="181"/>
      <c r="L570" s="177"/>
      <c r="M570" s="182"/>
      <c r="N570" s="183"/>
      <c r="O570" s="183"/>
      <c r="P570" s="183"/>
      <c r="Q570" s="183"/>
      <c r="R570" s="183"/>
      <c r="S570" s="183"/>
      <c r="T570" s="184"/>
      <c r="AT570" s="178" t="s">
        <v>156</v>
      </c>
      <c r="AU570" s="178" t="s">
        <v>82</v>
      </c>
      <c r="AV570" s="13" t="s">
        <v>82</v>
      </c>
      <c r="AW570" s="13" t="s">
        <v>29</v>
      </c>
      <c r="AX570" s="13" t="s">
        <v>80</v>
      </c>
      <c r="AY570" s="178" t="s">
        <v>142</v>
      </c>
    </row>
    <row r="571" spans="1:65" s="2" customFormat="1" ht="21.75" customHeight="1">
      <c r="A571" s="33"/>
      <c r="B571" s="158"/>
      <c r="C571" s="159" t="s">
        <v>762</v>
      </c>
      <c r="D571" s="159" t="s">
        <v>145</v>
      </c>
      <c r="E571" s="160" t="s">
        <v>763</v>
      </c>
      <c r="F571" s="161" t="s">
        <v>764</v>
      </c>
      <c r="G571" s="162" t="s">
        <v>148</v>
      </c>
      <c r="H571" s="163">
        <v>810</v>
      </c>
      <c r="I571" s="164"/>
      <c r="J571" s="165">
        <f>ROUND(I571*H571,2)</f>
        <v>0</v>
      </c>
      <c r="K571" s="161" t="s">
        <v>149</v>
      </c>
      <c r="L571" s="34"/>
      <c r="M571" s="166" t="s">
        <v>1</v>
      </c>
      <c r="N571" s="167" t="s">
        <v>37</v>
      </c>
      <c r="O571" s="59"/>
      <c r="P571" s="168">
        <f>O571*H571</f>
        <v>0</v>
      </c>
      <c r="Q571" s="168">
        <v>0</v>
      </c>
      <c r="R571" s="168">
        <f>Q571*H571</f>
        <v>0</v>
      </c>
      <c r="S571" s="168">
        <v>0</v>
      </c>
      <c r="T571" s="169">
        <f>S571*H571</f>
        <v>0</v>
      </c>
      <c r="U571" s="33"/>
      <c r="V571" s="33"/>
      <c r="W571" s="33"/>
      <c r="X571" s="33"/>
      <c r="Y571" s="33"/>
      <c r="Z571" s="33"/>
      <c r="AA571" s="33"/>
      <c r="AB571" s="33"/>
      <c r="AC571" s="33"/>
      <c r="AD571" s="33"/>
      <c r="AE571" s="33"/>
      <c r="AR571" s="170" t="s">
        <v>150</v>
      </c>
      <c r="AT571" s="170" t="s">
        <v>145</v>
      </c>
      <c r="AU571" s="170" t="s">
        <v>82</v>
      </c>
      <c r="AY571" s="18" t="s">
        <v>142</v>
      </c>
      <c r="BE571" s="171">
        <f>IF(N571="základní",J571,0)</f>
        <v>0</v>
      </c>
      <c r="BF571" s="171">
        <f>IF(N571="snížená",J571,0)</f>
        <v>0</v>
      </c>
      <c r="BG571" s="171">
        <f>IF(N571="zákl. přenesená",J571,0)</f>
        <v>0</v>
      </c>
      <c r="BH571" s="171">
        <f>IF(N571="sníž. přenesená",J571,0)</f>
        <v>0</v>
      </c>
      <c r="BI571" s="171">
        <f>IF(N571="nulová",J571,0)</f>
        <v>0</v>
      </c>
      <c r="BJ571" s="18" t="s">
        <v>80</v>
      </c>
      <c r="BK571" s="171">
        <f>ROUND(I571*H571,2)</f>
        <v>0</v>
      </c>
      <c r="BL571" s="18" t="s">
        <v>150</v>
      </c>
      <c r="BM571" s="170" t="s">
        <v>765</v>
      </c>
    </row>
    <row r="572" spans="1:65" s="2" customFormat="1" ht="39">
      <c r="A572" s="33"/>
      <c r="B572" s="34"/>
      <c r="C572" s="33"/>
      <c r="D572" s="172" t="s">
        <v>152</v>
      </c>
      <c r="E572" s="33"/>
      <c r="F572" s="173" t="s">
        <v>766</v>
      </c>
      <c r="G572" s="33"/>
      <c r="H572" s="33"/>
      <c r="I572" s="94"/>
      <c r="J572" s="33"/>
      <c r="K572" s="33"/>
      <c r="L572" s="34"/>
      <c r="M572" s="174"/>
      <c r="N572" s="175"/>
      <c r="O572" s="59"/>
      <c r="P572" s="59"/>
      <c r="Q572" s="59"/>
      <c r="R572" s="59"/>
      <c r="S572" s="59"/>
      <c r="T572" s="60"/>
      <c r="U572" s="33"/>
      <c r="V572" s="33"/>
      <c r="W572" s="33"/>
      <c r="X572" s="33"/>
      <c r="Y572" s="33"/>
      <c r="Z572" s="33"/>
      <c r="AA572" s="33"/>
      <c r="AB572" s="33"/>
      <c r="AC572" s="33"/>
      <c r="AD572" s="33"/>
      <c r="AE572" s="33"/>
      <c r="AT572" s="18" t="s">
        <v>152</v>
      </c>
      <c r="AU572" s="18" t="s">
        <v>82</v>
      </c>
    </row>
    <row r="573" spans="1:65" s="2" customFormat="1" ht="48.75">
      <c r="A573" s="33"/>
      <c r="B573" s="34"/>
      <c r="C573" s="33"/>
      <c r="D573" s="172" t="s">
        <v>154</v>
      </c>
      <c r="E573" s="33"/>
      <c r="F573" s="176" t="s">
        <v>767</v>
      </c>
      <c r="G573" s="33"/>
      <c r="H573" s="33"/>
      <c r="I573" s="94"/>
      <c r="J573" s="33"/>
      <c r="K573" s="33"/>
      <c r="L573" s="34"/>
      <c r="M573" s="174"/>
      <c r="N573" s="175"/>
      <c r="O573" s="59"/>
      <c r="P573" s="59"/>
      <c r="Q573" s="59"/>
      <c r="R573" s="59"/>
      <c r="S573" s="59"/>
      <c r="T573" s="60"/>
      <c r="U573" s="33"/>
      <c r="V573" s="33"/>
      <c r="W573" s="33"/>
      <c r="X573" s="33"/>
      <c r="Y573" s="33"/>
      <c r="Z573" s="33"/>
      <c r="AA573" s="33"/>
      <c r="AB573" s="33"/>
      <c r="AC573" s="33"/>
      <c r="AD573" s="33"/>
      <c r="AE573" s="33"/>
      <c r="AT573" s="18" t="s">
        <v>154</v>
      </c>
      <c r="AU573" s="18" t="s">
        <v>82</v>
      </c>
    </row>
    <row r="574" spans="1:65" s="13" customFormat="1" ht="11.25">
      <c r="B574" s="177"/>
      <c r="D574" s="172" t="s">
        <v>156</v>
      </c>
      <c r="E574" s="178" t="s">
        <v>1</v>
      </c>
      <c r="F574" s="179" t="s">
        <v>768</v>
      </c>
      <c r="H574" s="180">
        <v>810</v>
      </c>
      <c r="I574" s="181"/>
      <c r="L574" s="177"/>
      <c r="M574" s="182"/>
      <c r="N574" s="183"/>
      <c r="O574" s="183"/>
      <c r="P574" s="183"/>
      <c r="Q574" s="183"/>
      <c r="R574" s="183"/>
      <c r="S574" s="183"/>
      <c r="T574" s="184"/>
      <c r="AT574" s="178" t="s">
        <v>156</v>
      </c>
      <c r="AU574" s="178" t="s">
        <v>82</v>
      </c>
      <c r="AV574" s="13" t="s">
        <v>82</v>
      </c>
      <c r="AW574" s="13" t="s">
        <v>29</v>
      </c>
      <c r="AX574" s="13" t="s">
        <v>80</v>
      </c>
      <c r="AY574" s="178" t="s">
        <v>142</v>
      </c>
    </row>
    <row r="575" spans="1:65" s="2" customFormat="1" ht="21.75" customHeight="1">
      <c r="A575" s="33"/>
      <c r="B575" s="158"/>
      <c r="C575" s="159" t="s">
        <v>769</v>
      </c>
      <c r="D575" s="159" t="s">
        <v>145</v>
      </c>
      <c r="E575" s="160" t="s">
        <v>770</v>
      </c>
      <c r="F575" s="161" t="s">
        <v>771</v>
      </c>
      <c r="G575" s="162" t="s">
        <v>148</v>
      </c>
      <c r="H575" s="163">
        <v>250</v>
      </c>
      <c r="I575" s="164"/>
      <c r="J575" s="165">
        <f>ROUND(I575*H575,2)</f>
        <v>0</v>
      </c>
      <c r="K575" s="161" t="s">
        <v>149</v>
      </c>
      <c r="L575" s="34"/>
      <c r="M575" s="166" t="s">
        <v>1</v>
      </c>
      <c r="N575" s="167" t="s">
        <v>37</v>
      </c>
      <c r="O575" s="59"/>
      <c r="P575" s="168">
        <f>O575*H575</f>
        <v>0</v>
      </c>
      <c r="Q575" s="168">
        <v>0</v>
      </c>
      <c r="R575" s="168">
        <f>Q575*H575</f>
        <v>0</v>
      </c>
      <c r="S575" s="168">
        <v>0</v>
      </c>
      <c r="T575" s="169">
        <f>S575*H575</f>
        <v>0</v>
      </c>
      <c r="U575" s="33"/>
      <c r="V575" s="33"/>
      <c r="W575" s="33"/>
      <c r="X575" s="33"/>
      <c r="Y575" s="33"/>
      <c r="Z575" s="33"/>
      <c r="AA575" s="33"/>
      <c r="AB575" s="33"/>
      <c r="AC575" s="33"/>
      <c r="AD575" s="33"/>
      <c r="AE575" s="33"/>
      <c r="AR575" s="170" t="s">
        <v>150</v>
      </c>
      <c r="AT575" s="170" t="s">
        <v>145</v>
      </c>
      <c r="AU575" s="170" t="s">
        <v>82</v>
      </c>
      <c r="AY575" s="18" t="s">
        <v>142</v>
      </c>
      <c r="BE575" s="171">
        <f>IF(N575="základní",J575,0)</f>
        <v>0</v>
      </c>
      <c r="BF575" s="171">
        <f>IF(N575="snížená",J575,0)</f>
        <v>0</v>
      </c>
      <c r="BG575" s="171">
        <f>IF(N575="zákl. přenesená",J575,0)</f>
        <v>0</v>
      </c>
      <c r="BH575" s="171">
        <f>IF(N575="sníž. přenesená",J575,0)</f>
        <v>0</v>
      </c>
      <c r="BI575" s="171">
        <f>IF(N575="nulová",J575,0)</f>
        <v>0</v>
      </c>
      <c r="BJ575" s="18" t="s">
        <v>80</v>
      </c>
      <c r="BK575" s="171">
        <f>ROUND(I575*H575,2)</f>
        <v>0</v>
      </c>
      <c r="BL575" s="18" t="s">
        <v>150</v>
      </c>
      <c r="BM575" s="170" t="s">
        <v>772</v>
      </c>
    </row>
    <row r="576" spans="1:65" s="2" customFormat="1" ht="48.75">
      <c r="A576" s="33"/>
      <c r="B576" s="34"/>
      <c r="C576" s="33"/>
      <c r="D576" s="172" t="s">
        <v>152</v>
      </c>
      <c r="E576" s="33"/>
      <c r="F576" s="173" t="s">
        <v>773</v>
      </c>
      <c r="G576" s="33"/>
      <c r="H576" s="33"/>
      <c r="I576" s="94"/>
      <c r="J576" s="33"/>
      <c r="K576" s="33"/>
      <c r="L576" s="34"/>
      <c r="M576" s="174"/>
      <c r="N576" s="175"/>
      <c r="O576" s="59"/>
      <c r="P576" s="59"/>
      <c r="Q576" s="59"/>
      <c r="R576" s="59"/>
      <c r="S576" s="59"/>
      <c r="T576" s="60"/>
      <c r="U576" s="33"/>
      <c r="V576" s="33"/>
      <c r="W576" s="33"/>
      <c r="X576" s="33"/>
      <c r="Y576" s="33"/>
      <c r="Z576" s="33"/>
      <c r="AA576" s="33"/>
      <c r="AB576" s="33"/>
      <c r="AC576" s="33"/>
      <c r="AD576" s="33"/>
      <c r="AE576" s="33"/>
      <c r="AT576" s="18" t="s">
        <v>152</v>
      </c>
      <c r="AU576" s="18" t="s">
        <v>82</v>
      </c>
    </row>
    <row r="577" spans="1:65" s="2" customFormat="1" ht="48.75">
      <c r="A577" s="33"/>
      <c r="B577" s="34"/>
      <c r="C577" s="33"/>
      <c r="D577" s="172" t="s">
        <v>154</v>
      </c>
      <c r="E577" s="33"/>
      <c r="F577" s="176" t="s">
        <v>767</v>
      </c>
      <c r="G577" s="33"/>
      <c r="H577" s="33"/>
      <c r="I577" s="94"/>
      <c r="J577" s="33"/>
      <c r="K577" s="33"/>
      <c r="L577" s="34"/>
      <c r="M577" s="174"/>
      <c r="N577" s="175"/>
      <c r="O577" s="59"/>
      <c r="P577" s="59"/>
      <c r="Q577" s="59"/>
      <c r="R577" s="59"/>
      <c r="S577" s="59"/>
      <c r="T577" s="60"/>
      <c r="U577" s="33"/>
      <c r="V577" s="33"/>
      <c r="W577" s="33"/>
      <c r="X577" s="33"/>
      <c r="Y577" s="33"/>
      <c r="Z577" s="33"/>
      <c r="AA577" s="33"/>
      <c r="AB577" s="33"/>
      <c r="AC577" s="33"/>
      <c r="AD577" s="33"/>
      <c r="AE577" s="33"/>
      <c r="AT577" s="18" t="s">
        <v>154</v>
      </c>
      <c r="AU577" s="18" t="s">
        <v>82</v>
      </c>
    </row>
    <row r="578" spans="1:65" s="13" customFormat="1" ht="22.5">
      <c r="B578" s="177"/>
      <c r="D578" s="172" t="s">
        <v>156</v>
      </c>
      <c r="E578" s="178" t="s">
        <v>1</v>
      </c>
      <c r="F578" s="179" t="s">
        <v>774</v>
      </c>
      <c r="H578" s="180">
        <v>250</v>
      </c>
      <c r="I578" s="181"/>
      <c r="L578" s="177"/>
      <c r="M578" s="182"/>
      <c r="N578" s="183"/>
      <c r="O578" s="183"/>
      <c r="P578" s="183"/>
      <c r="Q578" s="183"/>
      <c r="R578" s="183"/>
      <c r="S578" s="183"/>
      <c r="T578" s="184"/>
      <c r="AT578" s="178" t="s">
        <v>156</v>
      </c>
      <c r="AU578" s="178" t="s">
        <v>82</v>
      </c>
      <c r="AV578" s="13" t="s">
        <v>82</v>
      </c>
      <c r="AW578" s="13" t="s">
        <v>29</v>
      </c>
      <c r="AX578" s="13" t="s">
        <v>80</v>
      </c>
      <c r="AY578" s="178" t="s">
        <v>142</v>
      </c>
    </row>
    <row r="579" spans="1:65" s="12" customFormat="1" ht="20.85" customHeight="1">
      <c r="B579" s="145"/>
      <c r="D579" s="146" t="s">
        <v>71</v>
      </c>
      <c r="E579" s="156" t="s">
        <v>775</v>
      </c>
      <c r="F579" s="156" t="s">
        <v>776</v>
      </c>
      <c r="I579" s="148"/>
      <c r="J579" s="157">
        <f>BK579</f>
        <v>0</v>
      </c>
      <c r="L579" s="145"/>
      <c r="M579" s="150"/>
      <c r="N579" s="151"/>
      <c r="O579" s="151"/>
      <c r="P579" s="152">
        <f>SUM(P580:P630)</f>
        <v>0</v>
      </c>
      <c r="Q579" s="151"/>
      <c r="R579" s="152">
        <f>SUM(R580:R630)</f>
        <v>0</v>
      </c>
      <c r="S579" s="151"/>
      <c r="T579" s="153">
        <f>SUM(T580:T630)</f>
        <v>0</v>
      </c>
      <c r="AR579" s="146" t="s">
        <v>80</v>
      </c>
      <c r="AT579" s="154" t="s">
        <v>71</v>
      </c>
      <c r="AU579" s="154" t="s">
        <v>82</v>
      </c>
      <c r="AY579" s="146" t="s">
        <v>142</v>
      </c>
      <c r="BK579" s="155">
        <f>SUM(BK580:BK630)</f>
        <v>0</v>
      </c>
    </row>
    <row r="580" spans="1:65" s="2" customFormat="1" ht="16.5" customHeight="1">
      <c r="A580" s="33"/>
      <c r="B580" s="158"/>
      <c r="C580" s="159" t="s">
        <v>777</v>
      </c>
      <c r="D580" s="159" t="s">
        <v>145</v>
      </c>
      <c r="E580" s="160" t="s">
        <v>778</v>
      </c>
      <c r="F580" s="161" t="s">
        <v>779</v>
      </c>
      <c r="G580" s="162" t="s">
        <v>163</v>
      </c>
      <c r="H580" s="163">
        <v>8</v>
      </c>
      <c r="I580" s="164"/>
      <c r="J580" s="165">
        <f>ROUND(I580*H580,2)</f>
        <v>0</v>
      </c>
      <c r="K580" s="161" t="s">
        <v>149</v>
      </c>
      <c r="L580" s="34"/>
      <c r="M580" s="166" t="s">
        <v>1</v>
      </c>
      <c r="N580" s="167" t="s">
        <v>37</v>
      </c>
      <c r="O580" s="59"/>
      <c r="P580" s="168">
        <f>O580*H580</f>
        <v>0</v>
      </c>
      <c r="Q580" s="168">
        <v>0</v>
      </c>
      <c r="R580" s="168">
        <f>Q580*H580</f>
        <v>0</v>
      </c>
      <c r="S580" s="168">
        <v>0</v>
      </c>
      <c r="T580" s="169">
        <f>S580*H580</f>
        <v>0</v>
      </c>
      <c r="U580" s="33"/>
      <c r="V580" s="33"/>
      <c r="W580" s="33"/>
      <c r="X580" s="33"/>
      <c r="Y580" s="33"/>
      <c r="Z580" s="33"/>
      <c r="AA580" s="33"/>
      <c r="AB580" s="33"/>
      <c r="AC580" s="33"/>
      <c r="AD580" s="33"/>
      <c r="AE580" s="33"/>
      <c r="AR580" s="170" t="s">
        <v>150</v>
      </c>
      <c r="AT580" s="170" t="s">
        <v>145</v>
      </c>
      <c r="AU580" s="170" t="s">
        <v>99</v>
      </c>
      <c r="AY580" s="18" t="s">
        <v>142</v>
      </c>
      <c r="BE580" s="171">
        <f>IF(N580="základní",J580,0)</f>
        <v>0</v>
      </c>
      <c r="BF580" s="171">
        <f>IF(N580="snížená",J580,0)</f>
        <v>0</v>
      </c>
      <c r="BG580" s="171">
        <f>IF(N580="zákl. přenesená",J580,0)</f>
        <v>0</v>
      </c>
      <c r="BH580" s="171">
        <f>IF(N580="sníž. přenesená",J580,0)</f>
        <v>0</v>
      </c>
      <c r="BI580" s="171">
        <f>IF(N580="nulová",J580,0)</f>
        <v>0</v>
      </c>
      <c r="BJ580" s="18" t="s">
        <v>80</v>
      </c>
      <c r="BK580" s="171">
        <f>ROUND(I580*H580,2)</f>
        <v>0</v>
      </c>
      <c r="BL580" s="18" t="s">
        <v>150</v>
      </c>
      <c r="BM580" s="170" t="s">
        <v>780</v>
      </c>
    </row>
    <row r="581" spans="1:65" s="2" customFormat="1" ht="11.25">
      <c r="A581" s="33"/>
      <c r="B581" s="34"/>
      <c r="C581" s="33"/>
      <c r="D581" s="172" t="s">
        <v>152</v>
      </c>
      <c r="E581" s="33"/>
      <c r="F581" s="173" t="s">
        <v>779</v>
      </c>
      <c r="G581" s="33"/>
      <c r="H581" s="33"/>
      <c r="I581" s="94"/>
      <c r="J581" s="33"/>
      <c r="K581" s="33"/>
      <c r="L581" s="34"/>
      <c r="M581" s="174"/>
      <c r="N581" s="175"/>
      <c r="O581" s="59"/>
      <c r="P581" s="59"/>
      <c r="Q581" s="59"/>
      <c r="R581" s="59"/>
      <c r="S581" s="59"/>
      <c r="T581" s="60"/>
      <c r="U581" s="33"/>
      <c r="V581" s="33"/>
      <c r="W581" s="33"/>
      <c r="X581" s="33"/>
      <c r="Y581" s="33"/>
      <c r="Z581" s="33"/>
      <c r="AA581" s="33"/>
      <c r="AB581" s="33"/>
      <c r="AC581" s="33"/>
      <c r="AD581" s="33"/>
      <c r="AE581" s="33"/>
      <c r="AT581" s="18" t="s">
        <v>152</v>
      </c>
      <c r="AU581" s="18" t="s">
        <v>99</v>
      </c>
    </row>
    <row r="582" spans="1:65" s="15" customFormat="1" ht="33.75">
      <c r="B582" s="193"/>
      <c r="D582" s="172" t="s">
        <v>156</v>
      </c>
      <c r="E582" s="194" t="s">
        <v>1</v>
      </c>
      <c r="F582" s="195" t="s">
        <v>781</v>
      </c>
      <c r="H582" s="194" t="s">
        <v>1</v>
      </c>
      <c r="I582" s="196"/>
      <c r="L582" s="193"/>
      <c r="M582" s="197"/>
      <c r="N582" s="198"/>
      <c r="O582" s="198"/>
      <c r="P582" s="198"/>
      <c r="Q582" s="198"/>
      <c r="R582" s="198"/>
      <c r="S582" s="198"/>
      <c r="T582" s="199"/>
      <c r="AT582" s="194" t="s">
        <v>156</v>
      </c>
      <c r="AU582" s="194" t="s">
        <v>99</v>
      </c>
      <c r="AV582" s="15" t="s">
        <v>80</v>
      </c>
      <c r="AW582" s="15" t="s">
        <v>29</v>
      </c>
      <c r="AX582" s="15" t="s">
        <v>72</v>
      </c>
      <c r="AY582" s="194" t="s">
        <v>142</v>
      </c>
    </row>
    <row r="583" spans="1:65" s="15" customFormat="1" ht="22.5">
      <c r="B583" s="193"/>
      <c r="D583" s="172" t="s">
        <v>156</v>
      </c>
      <c r="E583" s="194" t="s">
        <v>1</v>
      </c>
      <c r="F583" s="195" t="s">
        <v>782</v>
      </c>
      <c r="H583" s="194" t="s">
        <v>1</v>
      </c>
      <c r="I583" s="196"/>
      <c r="L583" s="193"/>
      <c r="M583" s="197"/>
      <c r="N583" s="198"/>
      <c r="O583" s="198"/>
      <c r="P583" s="198"/>
      <c r="Q583" s="198"/>
      <c r="R583" s="198"/>
      <c r="S583" s="198"/>
      <c r="T583" s="199"/>
      <c r="AT583" s="194" t="s">
        <v>156</v>
      </c>
      <c r="AU583" s="194" t="s">
        <v>99</v>
      </c>
      <c r="AV583" s="15" t="s">
        <v>80</v>
      </c>
      <c r="AW583" s="15" t="s">
        <v>29</v>
      </c>
      <c r="AX583" s="15" t="s">
        <v>72</v>
      </c>
      <c r="AY583" s="194" t="s">
        <v>142</v>
      </c>
    </row>
    <row r="584" spans="1:65" s="15" customFormat="1" ht="22.5">
      <c r="B584" s="193"/>
      <c r="D584" s="172" t="s">
        <v>156</v>
      </c>
      <c r="E584" s="194" t="s">
        <v>1</v>
      </c>
      <c r="F584" s="195" t="s">
        <v>452</v>
      </c>
      <c r="H584" s="194" t="s">
        <v>1</v>
      </c>
      <c r="I584" s="196"/>
      <c r="L584" s="193"/>
      <c r="M584" s="197"/>
      <c r="N584" s="198"/>
      <c r="O584" s="198"/>
      <c r="P584" s="198"/>
      <c r="Q584" s="198"/>
      <c r="R584" s="198"/>
      <c r="S584" s="198"/>
      <c r="T584" s="199"/>
      <c r="AT584" s="194" t="s">
        <v>156</v>
      </c>
      <c r="AU584" s="194" t="s">
        <v>99</v>
      </c>
      <c r="AV584" s="15" t="s">
        <v>80</v>
      </c>
      <c r="AW584" s="15" t="s">
        <v>29</v>
      </c>
      <c r="AX584" s="15" t="s">
        <v>72</v>
      </c>
      <c r="AY584" s="194" t="s">
        <v>142</v>
      </c>
    </row>
    <row r="585" spans="1:65" s="13" customFormat="1" ht="11.25">
      <c r="B585" s="177"/>
      <c r="D585" s="172" t="s">
        <v>156</v>
      </c>
      <c r="E585" s="178" t="s">
        <v>1</v>
      </c>
      <c r="F585" s="179" t="s">
        <v>230</v>
      </c>
      <c r="H585" s="180">
        <v>8</v>
      </c>
      <c r="I585" s="181"/>
      <c r="L585" s="177"/>
      <c r="M585" s="182"/>
      <c r="N585" s="183"/>
      <c r="O585" s="183"/>
      <c r="P585" s="183"/>
      <c r="Q585" s="183"/>
      <c r="R585" s="183"/>
      <c r="S585" s="183"/>
      <c r="T585" s="184"/>
      <c r="AT585" s="178" t="s">
        <v>156</v>
      </c>
      <c r="AU585" s="178" t="s">
        <v>99</v>
      </c>
      <c r="AV585" s="13" t="s">
        <v>82</v>
      </c>
      <c r="AW585" s="13" t="s">
        <v>29</v>
      </c>
      <c r="AX585" s="13" t="s">
        <v>80</v>
      </c>
      <c r="AY585" s="178" t="s">
        <v>142</v>
      </c>
    </row>
    <row r="586" spans="1:65" s="2" customFormat="1" ht="16.5" customHeight="1">
      <c r="A586" s="33"/>
      <c r="B586" s="158"/>
      <c r="C586" s="159" t="s">
        <v>783</v>
      </c>
      <c r="D586" s="159" t="s">
        <v>145</v>
      </c>
      <c r="E586" s="160" t="s">
        <v>784</v>
      </c>
      <c r="F586" s="161" t="s">
        <v>785</v>
      </c>
      <c r="G586" s="162" t="s">
        <v>163</v>
      </c>
      <c r="H586" s="163">
        <v>21</v>
      </c>
      <c r="I586" s="164"/>
      <c r="J586" s="165">
        <f>ROUND(I586*H586,2)</f>
        <v>0</v>
      </c>
      <c r="K586" s="161" t="s">
        <v>149</v>
      </c>
      <c r="L586" s="34"/>
      <c r="M586" s="166" t="s">
        <v>1</v>
      </c>
      <c r="N586" s="167" t="s">
        <v>37</v>
      </c>
      <c r="O586" s="59"/>
      <c r="P586" s="168">
        <f>O586*H586</f>
        <v>0</v>
      </c>
      <c r="Q586" s="168">
        <v>0</v>
      </c>
      <c r="R586" s="168">
        <f>Q586*H586</f>
        <v>0</v>
      </c>
      <c r="S586" s="168">
        <v>0</v>
      </c>
      <c r="T586" s="169">
        <f>S586*H586</f>
        <v>0</v>
      </c>
      <c r="U586" s="33"/>
      <c r="V586" s="33"/>
      <c r="W586" s="33"/>
      <c r="X586" s="33"/>
      <c r="Y586" s="33"/>
      <c r="Z586" s="33"/>
      <c r="AA586" s="33"/>
      <c r="AB586" s="33"/>
      <c r="AC586" s="33"/>
      <c r="AD586" s="33"/>
      <c r="AE586" s="33"/>
      <c r="AR586" s="170" t="s">
        <v>150</v>
      </c>
      <c r="AT586" s="170" t="s">
        <v>145</v>
      </c>
      <c r="AU586" s="170" t="s">
        <v>99</v>
      </c>
      <c r="AY586" s="18" t="s">
        <v>142</v>
      </c>
      <c r="BE586" s="171">
        <f>IF(N586="základní",J586,0)</f>
        <v>0</v>
      </c>
      <c r="BF586" s="171">
        <f>IF(N586="snížená",J586,0)</f>
        <v>0</v>
      </c>
      <c r="BG586" s="171">
        <f>IF(N586="zákl. přenesená",J586,0)</f>
        <v>0</v>
      </c>
      <c r="BH586" s="171">
        <f>IF(N586="sníž. přenesená",J586,0)</f>
        <v>0</v>
      </c>
      <c r="BI586" s="171">
        <f>IF(N586="nulová",J586,0)</f>
        <v>0</v>
      </c>
      <c r="BJ586" s="18" t="s">
        <v>80</v>
      </c>
      <c r="BK586" s="171">
        <f>ROUND(I586*H586,2)</f>
        <v>0</v>
      </c>
      <c r="BL586" s="18" t="s">
        <v>150</v>
      </c>
      <c r="BM586" s="170" t="s">
        <v>786</v>
      </c>
    </row>
    <row r="587" spans="1:65" s="2" customFormat="1" ht="11.25">
      <c r="A587" s="33"/>
      <c r="B587" s="34"/>
      <c r="C587" s="33"/>
      <c r="D587" s="172" t="s">
        <v>152</v>
      </c>
      <c r="E587" s="33"/>
      <c r="F587" s="173" t="s">
        <v>785</v>
      </c>
      <c r="G587" s="33"/>
      <c r="H587" s="33"/>
      <c r="I587" s="94"/>
      <c r="J587" s="33"/>
      <c r="K587" s="33"/>
      <c r="L587" s="34"/>
      <c r="M587" s="174"/>
      <c r="N587" s="175"/>
      <c r="O587" s="59"/>
      <c r="P587" s="59"/>
      <c r="Q587" s="59"/>
      <c r="R587" s="59"/>
      <c r="S587" s="59"/>
      <c r="T587" s="60"/>
      <c r="U587" s="33"/>
      <c r="V587" s="33"/>
      <c r="W587" s="33"/>
      <c r="X587" s="33"/>
      <c r="Y587" s="33"/>
      <c r="Z587" s="33"/>
      <c r="AA587" s="33"/>
      <c r="AB587" s="33"/>
      <c r="AC587" s="33"/>
      <c r="AD587" s="33"/>
      <c r="AE587" s="33"/>
      <c r="AT587" s="18" t="s">
        <v>152</v>
      </c>
      <c r="AU587" s="18" t="s">
        <v>99</v>
      </c>
    </row>
    <row r="588" spans="1:65" s="15" customFormat="1" ht="22.5">
      <c r="B588" s="193"/>
      <c r="D588" s="172" t="s">
        <v>156</v>
      </c>
      <c r="E588" s="194" t="s">
        <v>1</v>
      </c>
      <c r="F588" s="195" t="s">
        <v>787</v>
      </c>
      <c r="H588" s="194" t="s">
        <v>1</v>
      </c>
      <c r="I588" s="196"/>
      <c r="L588" s="193"/>
      <c r="M588" s="197"/>
      <c r="N588" s="198"/>
      <c r="O588" s="198"/>
      <c r="P588" s="198"/>
      <c r="Q588" s="198"/>
      <c r="R588" s="198"/>
      <c r="S588" s="198"/>
      <c r="T588" s="199"/>
      <c r="AT588" s="194" t="s">
        <v>156</v>
      </c>
      <c r="AU588" s="194" t="s">
        <v>99</v>
      </c>
      <c r="AV588" s="15" t="s">
        <v>80</v>
      </c>
      <c r="AW588" s="15" t="s">
        <v>29</v>
      </c>
      <c r="AX588" s="15" t="s">
        <v>72</v>
      </c>
      <c r="AY588" s="194" t="s">
        <v>142</v>
      </c>
    </row>
    <row r="589" spans="1:65" s="15" customFormat="1" ht="33.75">
      <c r="B589" s="193"/>
      <c r="D589" s="172" t="s">
        <v>156</v>
      </c>
      <c r="E589" s="194" t="s">
        <v>1</v>
      </c>
      <c r="F589" s="195" t="s">
        <v>788</v>
      </c>
      <c r="H589" s="194" t="s">
        <v>1</v>
      </c>
      <c r="I589" s="196"/>
      <c r="L589" s="193"/>
      <c r="M589" s="197"/>
      <c r="N589" s="198"/>
      <c r="O589" s="198"/>
      <c r="P589" s="198"/>
      <c r="Q589" s="198"/>
      <c r="R589" s="198"/>
      <c r="S589" s="198"/>
      <c r="T589" s="199"/>
      <c r="AT589" s="194" t="s">
        <v>156</v>
      </c>
      <c r="AU589" s="194" t="s">
        <v>99</v>
      </c>
      <c r="AV589" s="15" t="s">
        <v>80</v>
      </c>
      <c r="AW589" s="15" t="s">
        <v>29</v>
      </c>
      <c r="AX589" s="15" t="s">
        <v>72</v>
      </c>
      <c r="AY589" s="194" t="s">
        <v>142</v>
      </c>
    </row>
    <row r="590" spans="1:65" s="15" customFormat="1" ht="22.5">
      <c r="B590" s="193"/>
      <c r="D590" s="172" t="s">
        <v>156</v>
      </c>
      <c r="E590" s="194" t="s">
        <v>1</v>
      </c>
      <c r="F590" s="195" t="s">
        <v>782</v>
      </c>
      <c r="H590" s="194" t="s">
        <v>1</v>
      </c>
      <c r="I590" s="196"/>
      <c r="L590" s="193"/>
      <c r="M590" s="197"/>
      <c r="N590" s="198"/>
      <c r="O590" s="198"/>
      <c r="P590" s="198"/>
      <c r="Q590" s="198"/>
      <c r="R590" s="198"/>
      <c r="S590" s="198"/>
      <c r="T590" s="199"/>
      <c r="AT590" s="194" t="s">
        <v>156</v>
      </c>
      <c r="AU590" s="194" t="s">
        <v>99</v>
      </c>
      <c r="AV590" s="15" t="s">
        <v>80</v>
      </c>
      <c r="AW590" s="15" t="s">
        <v>29</v>
      </c>
      <c r="AX590" s="15" t="s">
        <v>72</v>
      </c>
      <c r="AY590" s="194" t="s">
        <v>142</v>
      </c>
    </row>
    <row r="591" spans="1:65" s="15" customFormat="1" ht="22.5">
      <c r="B591" s="193"/>
      <c r="D591" s="172" t="s">
        <v>156</v>
      </c>
      <c r="E591" s="194" t="s">
        <v>1</v>
      </c>
      <c r="F591" s="195" t="s">
        <v>452</v>
      </c>
      <c r="H591" s="194" t="s">
        <v>1</v>
      </c>
      <c r="I591" s="196"/>
      <c r="L591" s="193"/>
      <c r="M591" s="197"/>
      <c r="N591" s="198"/>
      <c r="O591" s="198"/>
      <c r="P591" s="198"/>
      <c r="Q591" s="198"/>
      <c r="R591" s="198"/>
      <c r="S591" s="198"/>
      <c r="T591" s="199"/>
      <c r="AT591" s="194" t="s">
        <v>156</v>
      </c>
      <c r="AU591" s="194" t="s">
        <v>99</v>
      </c>
      <c r="AV591" s="15" t="s">
        <v>80</v>
      </c>
      <c r="AW591" s="15" t="s">
        <v>29</v>
      </c>
      <c r="AX591" s="15" t="s">
        <v>72</v>
      </c>
      <c r="AY591" s="194" t="s">
        <v>142</v>
      </c>
    </row>
    <row r="592" spans="1:65" s="13" customFormat="1" ht="11.25">
      <c r="B592" s="177"/>
      <c r="D592" s="172" t="s">
        <v>156</v>
      </c>
      <c r="E592" s="178" t="s">
        <v>1</v>
      </c>
      <c r="F592" s="179" t="s">
        <v>7</v>
      </c>
      <c r="H592" s="180">
        <v>21</v>
      </c>
      <c r="I592" s="181"/>
      <c r="L592" s="177"/>
      <c r="M592" s="182"/>
      <c r="N592" s="183"/>
      <c r="O592" s="183"/>
      <c r="P592" s="183"/>
      <c r="Q592" s="183"/>
      <c r="R592" s="183"/>
      <c r="S592" s="183"/>
      <c r="T592" s="184"/>
      <c r="AT592" s="178" t="s">
        <v>156</v>
      </c>
      <c r="AU592" s="178" t="s">
        <v>99</v>
      </c>
      <c r="AV592" s="13" t="s">
        <v>82</v>
      </c>
      <c r="AW592" s="13" t="s">
        <v>29</v>
      </c>
      <c r="AX592" s="13" t="s">
        <v>80</v>
      </c>
      <c r="AY592" s="178" t="s">
        <v>142</v>
      </c>
    </row>
    <row r="593" spans="1:65" s="2" customFormat="1" ht="16.5" customHeight="1">
      <c r="A593" s="33"/>
      <c r="B593" s="158"/>
      <c r="C593" s="159" t="s">
        <v>789</v>
      </c>
      <c r="D593" s="159" t="s">
        <v>145</v>
      </c>
      <c r="E593" s="160" t="s">
        <v>790</v>
      </c>
      <c r="F593" s="161" t="s">
        <v>791</v>
      </c>
      <c r="G593" s="162" t="s">
        <v>163</v>
      </c>
      <c r="H593" s="163">
        <v>8</v>
      </c>
      <c r="I593" s="164"/>
      <c r="J593" s="165">
        <f>ROUND(I593*H593,2)</f>
        <v>0</v>
      </c>
      <c r="K593" s="161" t="s">
        <v>149</v>
      </c>
      <c r="L593" s="34"/>
      <c r="M593" s="166" t="s">
        <v>1</v>
      </c>
      <c r="N593" s="167" t="s">
        <v>37</v>
      </c>
      <c r="O593" s="59"/>
      <c r="P593" s="168">
        <f>O593*H593</f>
        <v>0</v>
      </c>
      <c r="Q593" s="168">
        <v>0</v>
      </c>
      <c r="R593" s="168">
        <f>Q593*H593</f>
        <v>0</v>
      </c>
      <c r="S593" s="168">
        <v>0</v>
      </c>
      <c r="T593" s="169">
        <f>S593*H593</f>
        <v>0</v>
      </c>
      <c r="U593" s="33"/>
      <c r="V593" s="33"/>
      <c r="W593" s="33"/>
      <c r="X593" s="33"/>
      <c r="Y593" s="33"/>
      <c r="Z593" s="33"/>
      <c r="AA593" s="33"/>
      <c r="AB593" s="33"/>
      <c r="AC593" s="33"/>
      <c r="AD593" s="33"/>
      <c r="AE593" s="33"/>
      <c r="AR593" s="170" t="s">
        <v>150</v>
      </c>
      <c r="AT593" s="170" t="s">
        <v>145</v>
      </c>
      <c r="AU593" s="170" t="s">
        <v>99</v>
      </c>
      <c r="AY593" s="18" t="s">
        <v>142</v>
      </c>
      <c r="BE593" s="171">
        <f>IF(N593="základní",J593,0)</f>
        <v>0</v>
      </c>
      <c r="BF593" s="171">
        <f>IF(N593="snížená",J593,0)</f>
        <v>0</v>
      </c>
      <c r="BG593" s="171">
        <f>IF(N593="zákl. přenesená",J593,0)</f>
        <v>0</v>
      </c>
      <c r="BH593" s="171">
        <f>IF(N593="sníž. přenesená",J593,0)</f>
        <v>0</v>
      </c>
      <c r="BI593" s="171">
        <f>IF(N593="nulová",J593,0)</f>
        <v>0</v>
      </c>
      <c r="BJ593" s="18" t="s">
        <v>80</v>
      </c>
      <c r="BK593" s="171">
        <f>ROUND(I593*H593,2)</f>
        <v>0</v>
      </c>
      <c r="BL593" s="18" t="s">
        <v>150</v>
      </c>
      <c r="BM593" s="170" t="s">
        <v>792</v>
      </c>
    </row>
    <row r="594" spans="1:65" s="2" customFormat="1" ht="11.25">
      <c r="A594" s="33"/>
      <c r="B594" s="34"/>
      <c r="C594" s="33"/>
      <c r="D594" s="172" t="s">
        <v>152</v>
      </c>
      <c r="E594" s="33"/>
      <c r="F594" s="173" t="s">
        <v>791</v>
      </c>
      <c r="G594" s="33"/>
      <c r="H594" s="33"/>
      <c r="I594" s="94"/>
      <c r="J594" s="33"/>
      <c r="K594" s="33"/>
      <c r="L594" s="34"/>
      <c r="M594" s="174"/>
      <c r="N594" s="175"/>
      <c r="O594" s="59"/>
      <c r="P594" s="59"/>
      <c r="Q594" s="59"/>
      <c r="R594" s="59"/>
      <c r="S594" s="59"/>
      <c r="T594" s="60"/>
      <c r="U594" s="33"/>
      <c r="V594" s="33"/>
      <c r="W594" s="33"/>
      <c r="X594" s="33"/>
      <c r="Y594" s="33"/>
      <c r="Z594" s="33"/>
      <c r="AA594" s="33"/>
      <c r="AB594" s="33"/>
      <c r="AC594" s="33"/>
      <c r="AD594" s="33"/>
      <c r="AE594" s="33"/>
      <c r="AT594" s="18" t="s">
        <v>152</v>
      </c>
      <c r="AU594" s="18" t="s">
        <v>99</v>
      </c>
    </row>
    <row r="595" spans="1:65" s="15" customFormat="1" ht="22.5">
      <c r="B595" s="193"/>
      <c r="D595" s="172" t="s">
        <v>156</v>
      </c>
      <c r="E595" s="194" t="s">
        <v>1</v>
      </c>
      <c r="F595" s="195" t="s">
        <v>793</v>
      </c>
      <c r="H595" s="194" t="s">
        <v>1</v>
      </c>
      <c r="I595" s="196"/>
      <c r="L595" s="193"/>
      <c r="M595" s="197"/>
      <c r="N595" s="198"/>
      <c r="O595" s="198"/>
      <c r="P595" s="198"/>
      <c r="Q595" s="198"/>
      <c r="R595" s="198"/>
      <c r="S595" s="198"/>
      <c r="T595" s="199"/>
      <c r="AT595" s="194" t="s">
        <v>156</v>
      </c>
      <c r="AU595" s="194" t="s">
        <v>99</v>
      </c>
      <c r="AV595" s="15" t="s">
        <v>80</v>
      </c>
      <c r="AW595" s="15" t="s">
        <v>29</v>
      </c>
      <c r="AX595" s="15" t="s">
        <v>72</v>
      </c>
      <c r="AY595" s="194" t="s">
        <v>142</v>
      </c>
    </row>
    <row r="596" spans="1:65" s="15" customFormat="1" ht="33.75">
      <c r="B596" s="193"/>
      <c r="D596" s="172" t="s">
        <v>156</v>
      </c>
      <c r="E596" s="194" t="s">
        <v>1</v>
      </c>
      <c r="F596" s="195" t="s">
        <v>788</v>
      </c>
      <c r="H596" s="194" t="s">
        <v>1</v>
      </c>
      <c r="I596" s="196"/>
      <c r="L596" s="193"/>
      <c r="M596" s="197"/>
      <c r="N596" s="198"/>
      <c r="O596" s="198"/>
      <c r="P596" s="198"/>
      <c r="Q596" s="198"/>
      <c r="R596" s="198"/>
      <c r="S596" s="198"/>
      <c r="T596" s="199"/>
      <c r="AT596" s="194" t="s">
        <v>156</v>
      </c>
      <c r="AU596" s="194" t="s">
        <v>99</v>
      </c>
      <c r="AV596" s="15" t="s">
        <v>80</v>
      </c>
      <c r="AW596" s="15" t="s">
        <v>29</v>
      </c>
      <c r="AX596" s="15" t="s">
        <v>72</v>
      </c>
      <c r="AY596" s="194" t="s">
        <v>142</v>
      </c>
    </row>
    <row r="597" spans="1:65" s="15" customFormat="1" ht="22.5">
      <c r="B597" s="193"/>
      <c r="D597" s="172" t="s">
        <v>156</v>
      </c>
      <c r="E597" s="194" t="s">
        <v>1</v>
      </c>
      <c r="F597" s="195" t="s">
        <v>782</v>
      </c>
      <c r="H597" s="194" t="s">
        <v>1</v>
      </c>
      <c r="I597" s="196"/>
      <c r="L597" s="193"/>
      <c r="M597" s="197"/>
      <c r="N597" s="198"/>
      <c r="O597" s="198"/>
      <c r="P597" s="198"/>
      <c r="Q597" s="198"/>
      <c r="R597" s="198"/>
      <c r="S597" s="198"/>
      <c r="T597" s="199"/>
      <c r="AT597" s="194" t="s">
        <v>156</v>
      </c>
      <c r="AU597" s="194" t="s">
        <v>99</v>
      </c>
      <c r="AV597" s="15" t="s">
        <v>80</v>
      </c>
      <c r="AW597" s="15" t="s">
        <v>29</v>
      </c>
      <c r="AX597" s="15" t="s">
        <v>72</v>
      </c>
      <c r="AY597" s="194" t="s">
        <v>142</v>
      </c>
    </row>
    <row r="598" spans="1:65" s="15" customFormat="1" ht="22.5">
      <c r="B598" s="193"/>
      <c r="D598" s="172" t="s">
        <v>156</v>
      </c>
      <c r="E598" s="194" t="s">
        <v>1</v>
      </c>
      <c r="F598" s="195" t="s">
        <v>452</v>
      </c>
      <c r="H598" s="194" t="s">
        <v>1</v>
      </c>
      <c r="I598" s="196"/>
      <c r="L598" s="193"/>
      <c r="M598" s="197"/>
      <c r="N598" s="198"/>
      <c r="O598" s="198"/>
      <c r="P598" s="198"/>
      <c r="Q598" s="198"/>
      <c r="R598" s="198"/>
      <c r="S598" s="198"/>
      <c r="T598" s="199"/>
      <c r="AT598" s="194" t="s">
        <v>156</v>
      </c>
      <c r="AU598" s="194" t="s">
        <v>99</v>
      </c>
      <c r="AV598" s="15" t="s">
        <v>80</v>
      </c>
      <c r="AW598" s="15" t="s">
        <v>29</v>
      </c>
      <c r="AX598" s="15" t="s">
        <v>72</v>
      </c>
      <c r="AY598" s="194" t="s">
        <v>142</v>
      </c>
    </row>
    <row r="599" spans="1:65" s="13" customFormat="1" ht="11.25">
      <c r="B599" s="177"/>
      <c r="D599" s="172" t="s">
        <v>156</v>
      </c>
      <c r="E599" s="178" t="s">
        <v>1</v>
      </c>
      <c r="F599" s="179" t="s">
        <v>230</v>
      </c>
      <c r="H599" s="180">
        <v>8</v>
      </c>
      <c r="I599" s="181"/>
      <c r="L599" s="177"/>
      <c r="M599" s="182"/>
      <c r="N599" s="183"/>
      <c r="O599" s="183"/>
      <c r="P599" s="183"/>
      <c r="Q599" s="183"/>
      <c r="R599" s="183"/>
      <c r="S599" s="183"/>
      <c r="T599" s="184"/>
      <c r="AT599" s="178" t="s">
        <v>156</v>
      </c>
      <c r="AU599" s="178" t="s">
        <v>99</v>
      </c>
      <c r="AV599" s="13" t="s">
        <v>82</v>
      </c>
      <c r="AW599" s="13" t="s">
        <v>29</v>
      </c>
      <c r="AX599" s="13" t="s">
        <v>80</v>
      </c>
      <c r="AY599" s="178" t="s">
        <v>142</v>
      </c>
    </row>
    <row r="600" spans="1:65" s="2" customFormat="1" ht="16.5" customHeight="1">
      <c r="A600" s="33"/>
      <c r="B600" s="158"/>
      <c r="C600" s="159" t="s">
        <v>794</v>
      </c>
      <c r="D600" s="159" t="s">
        <v>145</v>
      </c>
      <c r="E600" s="160" t="s">
        <v>795</v>
      </c>
      <c r="F600" s="161" t="s">
        <v>796</v>
      </c>
      <c r="G600" s="162" t="s">
        <v>163</v>
      </c>
      <c r="H600" s="163">
        <v>1</v>
      </c>
      <c r="I600" s="164"/>
      <c r="J600" s="165">
        <f>ROUND(I600*H600,2)</f>
        <v>0</v>
      </c>
      <c r="K600" s="161" t="s">
        <v>149</v>
      </c>
      <c r="L600" s="34"/>
      <c r="M600" s="166" t="s">
        <v>1</v>
      </c>
      <c r="N600" s="167" t="s">
        <v>37</v>
      </c>
      <c r="O600" s="59"/>
      <c r="P600" s="168">
        <f>O600*H600</f>
        <v>0</v>
      </c>
      <c r="Q600" s="168">
        <v>0</v>
      </c>
      <c r="R600" s="168">
        <f>Q600*H600</f>
        <v>0</v>
      </c>
      <c r="S600" s="168">
        <v>0</v>
      </c>
      <c r="T600" s="169">
        <f>S600*H600</f>
        <v>0</v>
      </c>
      <c r="U600" s="33"/>
      <c r="V600" s="33"/>
      <c r="W600" s="33"/>
      <c r="X600" s="33"/>
      <c r="Y600" s="33"/>
      <c r="Z600" s="33"/>
      <c r="AA600" s="33"/>
      <c r="AB600" s="33"/>
      <c r="AC600" s="33"/>
      <c r="AD600" s="33"/>
      <c r="AE600" s="33"/>
      <c r="AR600" s="170" t="s">
        <v>150</v>
      </c>
      <c r="AT600" s="170" t="s">
        <v>145</v>
      </c>
      <c r="AU600" s="170" t="s">
        <v>99</v>
      </c>
      <c r="AY600" s="18" t="s">
        <v>142</v>
      </c>
      <c r="BE600" s="171">
        <f>IF(N600="základní",J600,0)</f>
        <v>0</v>
      </c>
      <c r="BF600" s="171">
        <f>IF(N600="snížená",J600,0)</f>
        <v>0</v>
      </c>
      <c r="BG600" s="171">
        <f>IF(N600="zákl. přenesená",J600,0)</f>
        <v>0</v>
      </c>
      <c r="BH600" s="171">
        <f>IF(N600="sníž. přenesená",J600,0)</f>
        <v>0</v>
      </c>
      <c r="BI600" s="171">
        <f>IF(N600="nulová",J600,0)</f>
        <v>0</v>
      </c>
      <c r="BJ600" s="18" t="s">
        <v>80</v>
      </c>
      <c r="BK600" s="171">
        <f>ROUND(I600*H600,2)</f>
        <v>0</v>
      </c>
      <c r="BL600" s="18" t="s">
        <v>150</v>
      </c>
      <c r="BM600" s="170" t="s">
        <v>797</v>
      </c>
    </row>
    <row r="601" spans="1:65" s="2" customFormat="1" ht="11.25">
      <c r="A601" s="33"/>
      <c r="B601" s="34"/>
      <c r="C601" s="33"/>
      <c r="D601" s="172" t="s">
        <v>152</v>
      </c>
      <c r="E601" s="33"/>
      <c r="F601" s="173" t="s">
        <v>796</v>
      </c>
      <c r="G601" s="33"/>
      <c r="H601" s="33"/>
      <c r="I601" s="94"/>
      <c r="J601" s="33"/>
      <c r="K601" s="33"/>
      <c r="L601" s="34"/>
      <c r="M601" s="174"/>
      <c r="N601" s="175"/>
      <c r="O601" s="59"/>
      <c r="P601" s="59"/>
      <c r="Q601" s="59"/>
      <c r="R601" s="59"/>
      <c r="S601" s="59"/>
      <c r="T601" s="60"/>
      <c r="U601" s="33"/>
      <c r="V601" s="33"/>
      <c r="W601" s="33"/>
      <c r="X601" s="33"/>
      <c r="Y601" s="33"/>
      <c r="Z601" s="33"/>
      <c r="AA601" s="33"/>
      <c r="AB601" s="33"/>
      <c r="AC601" s="33"/>
      <c r="AD601" s="33"/>
      <c r="AE601" s="33"/>
      <c r="AT601" s="18" t="s">
        <v>152</v>
      </c>
      <c r="AU601" s="18" t="s">
        <v>99</v>
      </c>
    </row>
    <row r="602" spans="1:65" s="15" customFormat="1" ht="22.5">
      <c r="B602" s="193"/>
      <c r="D602" s="172" t="s">
        <v>156</v>
      </c>
      <c r="E602" s="194" t="s">
        <v>1</v>
      </c>
      <c r="F602" s="195" t="s">
        <v>793</v>
      </c>
      <c r="H602" s="194" t="s">
        <v>1</v>
      </c>
      <c r="I602" s="196"/>
      <c r="L602" s="193"/>
      <c r="M602" s="197"/>
      <c r="N602" s="198"/>
      <c r="O602" s="198"/>
      <c r="P602" s="198"/>
      <c r="Q602" s="198"/>
      <c r="R602" s="198"/>
      <c r="S602" s="198"/>
      <c r="T602" s="199"/>
      <c r="AT602" s="194" t="s">
        <v>156</v>
      </c>
      <c r="AU602" s="194" t="s">
        <v>99</v>
      </c>
      <c r="AV602" s="15" t="s">
        <v>80</v>
      </c>
      <c r="AW602" s="15" t="s">
        <v>29</v>
      </c>
      <c r="AX602" s="15" t="s">
        <v>72</v>
      </c>
      <c r="AY602" s="194" t="s">
        <v>142</v>
      </c>
    </row>
    <row r="603" spans="1:65" s="15" customFormat="1" ht="22.5">
      <c r="B603" s="193"/>
      <c r="D603" s="172" t="s">
        <v>156</v>
      </c>
      <c r="E603" s="194" t="s">
        <v>1</v>
      </c>
      <c r="F603" s="195" t="s">
        <v>782</v>
      </c>
      <c r="H603" s="194" t="s">
        <v>1</v>
      </c>
      <c r="I603" s="196"/>
      <c r="L603" s="193"/>
      <c r="M603" s="197"/>
      <c r="N603" s="198"/>
      <c r="O603" s="198"/>
      <c r="P603" s="198"/>
      <c r="Q603" s="198"/>
      <c r="R603" s="198"/>
      <c r="S603" s="198"/>
      <c r="T603" s="199"/>
      <c r="AT603" s="194" t="s">
        <v>156</v>
      </c>
      <c r="AU603" s="194" t="s">
        <v>99</v>
      </c>
      <c r="AV603" s="15" t="s">
        <v>80</v>
      </c>
      <c r="AW603" s="15" t="s">
        <v>29</v>
      </c>
      <c r="AX603" s="15" t="s">
        <v>72</v>
      </c>
      <c r="AY603" s="194" t="s">
        <v>142</v>
      </c>
    </row>
    <row r="604" spans="1:65" s="15" customFormat="1" ht="22.5">
      <c r="B604" s="193"/>
      <c r="D604" s="172" t="s">
        <v>156</v>
      </c>
      <c r="E604" s="194" t="s">
        <v>1</v>
      </c>
      <c r="F604" s="195" t="s">
        <v>452</v>
      </c>
      <c r="H604" s="194" t="s">
        <v>1</v>
      </c>
      <c r="I604" s="196"/>
      <c r="L604" s="193"/>
      <c r="M604" s="197"/>
      <c r="N604" s="198"/>
      <c r="O604" s="198"/>
      <c r="P604" s="198"/>
      <c r="Q604" s="198"/>
      <c r="R604" s="198"/>
      <c r="S604" s="198"/>
      <c r="T604" s="199"/>
      <c r="AT604" s="194" t="s">
        <v>156</v>
      </c>
      <c r="AU604" s="194" t="s">
        <v>99</v>
      </c>
      <c r="AV604" s="15" t="s">
        <v>80</v>
      </c>
      <c r="AW604" s="15" t="s">
        <v>29</v>
      </c>
      <c r="AX604" s="15" t="s">
        <v>72</v>
      </c>
      <c r="AY604" s="194" t="s">
        <v>142</v>
      </c>
    </row>
    <row r="605" spans="1:65" s="13" customFormat="1" ht="11.25">
      <c r="B605" s="177"/>
      <c r="D605" s="172" t="s">
        <v>156</v>
      </c>
      <c r="E605" s="178" t="s">
        <v>1</v>
      </c>
      <c r="F605" s="179" t="s">
        <v>80</v>
      </c>
      <c r="H605" s="180">
        <v>1</v>
      </c>
      <c r="I605" s="181"/>
      <c r="L605" s="177"/>
      <c r="M605" s="182"/>
      <c r="N605" s="183"/>
      <c r="O605" s="183"/>
      <c r="P605" s="183"/>
      <c r="Q605" s="183"/>
      <c r="R605" s="183"/>
      <c r="S605" s="183"/>
      <c r="T605" s="184"/>
      <c r="AT605" s="178" t="s">
        <v>156</v>
      </c>
      <c r="AU605" s="178" t="s">
        <v>99</v>
      </c>
      <c r="AV605" s="13" t="s">
        <v>82</v>
      </c>
      <c r="AW605" s="13" t="s">
        <v>29</v>
      </c>
      <c r="AX605" s="13" t="s">
        <v>80</v>
      </c>
      <c r="AY605" s="178" t="s">
        <v>142</v>
      </c>
    </row>
    <row r="606" spans="1:65" s="2" customFormat="1" ht="16.5" customHeight="1">
      <c r="A606" s="33"/>
      <c r="B606" s="158"/>
      <c r="C606" s="159" t="s">
        <v>798</v>
      </c>
      <c r="D606" s="159" t="s">
        <v>145</v>
      </c>
      <c r="E606" s="160" t="s">
        <v>799</v>
      </c>
      <c r="F606" s="161" t="s">
        <v>800</v>
      </c>
      <c r="G606" s="162" t="s">
        <v>163</v>
      </c>
      <c r="H606" s="163">
        <v>64</v>
      </c>
      <c r="I606" s="164"/>
      <c r="J606" s="165">
        <f>ROUND(I606*H606,2)</f>
        <v>0</v>
      </c>
      <c r="K606" s="161" t="s">
        <v>149</v>
      </c>
      <c r="L606" s="34"/>
      <c r="M606" s="166" t="s">
        <v>1</v>
      </c>
      <c r="N606" s="167" t="s">
        <v>37</v>
      </c>
      <c r="O606" s="59"/>
      <c r="P606" s="168">
        <f>O606*H606</f>
        <v>0</v>
      </c>
      <c r="Q606" s="168">
        <v>0</v>
      </c>
      <c r="R606" s="168">
        <f>Q606*H606</f>
        <v>0</v>
      </c>
      <c r="S606" s="168">
        <v>0</v>
      </c>
      <c r="T606" s="169">
        <f>S606*H606</f>
        <v>0</v>
      </c>
      <c r="U606" s="33"/>
      <c r="V606" s="33"/>
      <c r="W606" s="33"/>
      <c r="X606" s="33"/>
      <c r="Y606" s="33"/>
      <c r="Z606" s="33"/>
      <c r="AA606" s="33"/>
      <c r="AB606" s="33"/>
      <c r="AC606" s="33"/>
      <c r="AD606" s="33"/>
      <c r="AE606" s="33"/>
      <c r="AR606" s="170" t="s">
        <v>150</v>
      </c>
      <c r="AT606" s="170" t="s">
        <v>145</v>
      </c>
      <c r="AU606" s="170" t="s">
        <v>99</v>
      </c>
      <c r="AY606" s="18" t="s">
        <v>142</v>
      </c>
      <c r="BE606" s="171">
        <f>IF(N606="základní",J606,0)</f>
        <v>0</v>
      </c>
      <c r="BF606" s="171">
        <f>IF(N606="snížená",J606,0)</f>
        <v>0</v>
      </c>
      <c r="BG606" s="171">
        <f>IF(N606="zákl. přenesená",J606,0)</f>
        <v>0</v>
      </c>
      <c r="BH606" s="171">
        <f>IF(N606="sníž. přenesená",J606,0)</f>
        <v>0</v>
      </c>
      <c r="BI606" s="171">
        <f>IF(N606="nulová",J606,0)</f>
        <v>0</v>
      </c>
      <c r="BJ606" s="18" t="s">
        <v>80</v>
      </c>
      <c r="BK606" s="171">
        <f>ROUND(I606*H606,2)</f>
        <v>0</v>
      </c>
      <c r="BL606" s="18" t="s">
        <v>150</v>
      </c>
      <c r="BM606" s="170" t="s">
        <v>801</v>
      </c>
    </row>
    <row r="607" spans="1:65" s="2" customFormat="1" ht="11.25">
      <c r="A607" s="33"/>
      <c r="B607" s="34"/>
      <c r="C607" s="33"/>
      <c r="D607" s="172" t="s">
        <v>152</v>
      </c>
      <c r="E607" s="33"/>
      <c r="F607" s="173" t="s">
        <v>802</v>
      </c>
      <c r="G607" s="33"/>
      <c r="H607" s="33"/>
      <c r="I607" s="94"/>
      <c r="J607" s="33"/>
      <c r="K607" s="33"/>
      <c r="L607" s="34"/>
      <c r="M607" s="174"/>
      <c r="N607" s="175"/>
      <c r="O607" s="59"/>
      <c r="P607" s="59"/>
      <c r="Q607" s="59"/>
      <c r="R607" s="59"/>
      <c r="S607" s="59"/>
      <c r="T607" s="60"/>
      <c r="U607" s="33"/>
      <c r="V607" s="33"/>
      <c r="W607" s="33"/>
      <c r="X607" s="33"/>
      <c r="Y607" s="33"/>
      <c r="Z607" s="33"/>
      <c r="AA607" s="33"/>
      <c r="AB607" s="33"/>
      <c r="AC607" s="33"/>
      <c r="AD607" s="33"/>
      <c r="AE607" s="33"/>
      <c r="AT607" s="18" t="s">
        <v>152</v>
      </c>
      <c r="AU607" s="18" t="s">
        <v>99</v>
      </c>
    </row>
    <row r="608" spans="1:65" s="15" customFormat="1" ht="11.25">
      <c r="B608" s="193"/>
      <c r="D608" s="172" t="s">
        <v>156</v>
      </c>
      <c r="E608" s="194" t="s">
        <v>1</v>
      </c>
      <c r="F608" s="195" t="s">
        <v>803</v>
      </c>
      <c r="H608" s="194" t="s">
        <v>1</v>
      </c>
      <c r="I608" s="196"/>
      <c r="L608" s="193"/>
      <c r="M608" s="197"/>
      <c r="N608" s="198"/>
      <c r="O608" s="198"/>
      <c r="P608" s="198"/>
      <c r="Q608" s="198"/>
      <c r="R608" s="198"/>
      <c r="S608" s="198"/>
      <c r="T608" s="199"/>
      <c r="AT608" s="194" t="s">
        <v>156</v>
      </c>
      <c r="AU608" s="194" t="s">
        <v>99</v>
      </c>
      <c r="AV608" s="15" t="s">
        <v>80</v>
      </c>
      <c r="AW608" s="15" t="s">
        <v>29</v>
      </c>
      <c r="AX608" s="15" t="s">
        <v>72</v>
      </c>
      <c r="AY608" s="194" t="s">
        <v>142</v>
      </c>
    </row>
    <row r="609" spans="1:65" s="15" customFormat="1" ht="33.75">
      <c r="B609" s="193"/>
      <c r="D609" s="172" t="s">
        <v>156</v>
      </c>
      <c r="E609" s="194" t="s">
        <v>1</v>
      </c>
      <c r="F609" s="195" t="s">
        <v>804</v>
      </c>
      <c r="H609" s="194" t="s">
        <v>1</v>
      </c>
      <c r="I609" s="196"/>
      <c r="L609" s="193"/>
      <c r="M609" s="197"/>
      <c r="N609" s="198"/>
      <c r="O609" s="198"/>
      <c r="P609" s="198"/>
      <c r="Q609" s="198"/>
      <c r="R609" s="198"/>
      <c r="S609" s="198"/>
      <c r="T609" s="199"/>
      <c r="AT609" s="194" t="s">
        <v>156</v>
      </c>
      <c r="AU609" s="194" t="s">
        <v>99</v>
      </c>
      <c r="AV609" s="15" t="s">
        <v>80</v>
      </c>
      <c r="AW609" s="15" t="s">
        <v>29</v>
      </c>
      <c r="AX609" s="15" t="s">
        <v>72</v>
      </c>
      <c r="AY609" s="194" t="s">
        <v>142</v>
      </c>
    </row>
    <row r="610" spans="1:65" s="15" customFormat="1" ht="11.25">
      <c r="B610" s="193"/>
      <c r="D610" s="172" t="s">
        <v>156</v>
      </c>
      <c r="E610" s="194" t="s">
        <v>1</v>
      </c>
      <c r="F610" s="195" t="s">
        <v>805</v>
      </c>
      <c r="H610" s="194" t="s">
        <v>1</v>
      </c>
      <c r="I610" s="196"/>
      <c r="L610" s="193"/>
      <c r="M610" s="197"/>
      <c r="N610" s="198"/>
      <c r="O610" s="198"/>
      <c r="P610" s="198"/>
      <c r="Q610" s="198"/>
      <c r="R610" s="198"/>
      <c r="S610" s="198"/>
      <c r="T610" s="199"/>
      <c r="AT610" s="194" t="s">
        <v>156</v>
      </c>
      <c r="AU610" s="194" t="s">
        <v>99</v>
      </c>
      <c r="AV610" s="15" t="s">
        <v>80</v>
      </c>
      <c r="AW610" s="15" t="s">
        <v>29</v>
      </c>
      <c r="AX610" s="15" t="s">
        <v>72</v>
      </c>
      <c r="AY610" s="194" t="s">
        <v>142</v>
      </c>
    </row>
    <row r="611" spans="1:65" s="15" customFormat="1" ht="22.5">
      <c r="B611" s="193"/>
      <c r="D611" s="172" t="s">
        <v>156</v>
      </c>
      <c r="E611" s="194" t="s">
        <v>1</v>
      </c>
      <c r="F611" s="195" t="s">
        <v>452</v>
      </c>
      <c r="H611" s="194" t="s">
        <v>1</v>
      </c>
      <c r="I611" s="196"/>
      <c r="L611" s="193"/>
      <c r="M611" s="197"/>
      <c r="N611" s="198"/>
      <c r="O611" s="198"/>
      <c r="P611" s="198"/>
      <c r="Q611" s="198"/>
      <c r="R611" s="198"/>
      <c r="S611" s="198"/>
      <c r="T611" s="199"/>
      <c r="AT611" s="194" t="s">
        <v>156</v>
      </c>
      <c r="AU611" s="194" t="s">
        <v>99</v>
      </c>
      <c r="AV611" s="15" t="s">
        <v>80</v>
      </c>
      <c r="AW611" s="15" t="s">
        <v>29</v>
      </c>
      <c r="AX611" s="15" t="s">
        <v>72</v>
      </c>
      <c r="AY611" s="194" t="s">
        <v>142</v>
      </c>
    </row>
    <row r="612" spans="1:65" s="13" customFormat="1" ht="11.25">
      <c r="B612" s="177"/>
      <c r="D612" s="172" t="s">
        <v>156</v>
      </c>
      <c r="E612" s="178" t="s">
        <v>1</v>
      </c>
      <c r="F612" s="179" t="s">
        <v>523</v>
      </c>
      <c r="H612" s="180">
        <v>64</v>
      </c>
      <c r="I612" s="181"/>
      <c r="L612" s="177"/>
      <c r="M612" s="182"/>
      <c r="N612" s="183"/>
      <c r="O612" s="183"/>
      <c r="P612" s="183"/>
      <c r="Q612" s="183"/>
      <c r="R612" s="183"/>
      <c r="S612" s="183"/>
      <c r="T612" s="184"/>
      <c r="AT612" s="178" t="s">
        <v>156</v>
      </c>
      <c r="AU612" s="178" t="s">
        <v>99</v>
      </c>
      <c r="AV612" s="13" t="s">
        <v>82</v>
      </c>
      <c r="AW612" s="13" t="s">
        <v>29</v>
      </c>
      <c r="AX612" s="13" t="s">
        <v>80</v>
      </c>
      <c r="AY612" s="178" t="s">
        <v>142</v>
      </c>
    </row>
    <row r="613" spans="1:65" s="2" customFormat="1" ht="16.5" customHeight="1">
      <c r="A613" s="33"/>
      <c r="B613" s="158"/>
      <c r="C613" s="159" t="s">
        <v>806</v>
      </c>
      <c r="D613" s="159" t="s">
        <v>145</v>
      </c>
      <c r="E613" s="160" t="s">
        <v>807</v>
      </c>
      <c r="F613" s="161" t="s">
        <v>808</v>
      </c>
      <c r="G613" s="162" t="s">
        <v>163</v>
      </c>
      <c r="H613" s="163">
        <v>7</v>
      </c>
      <c r="I613" s="164"/>
      <c r="J613" s="165">
        <f>ROUND(I613*H613,2)</f>
        <v>0</v>
      </c>
      <c r="K613" s="161" t="s">
        <v>149</v>
      </c>
      <c r="L613" s="34"/>
      <c r="M613" s="166" t="s">
        <v>1</v>
      </c>
      <c r="N613" s="167" t="s">
        <v>37</v>
      </c>
      <c r="O613" s="59"/>
      <c r="P613" s="168">
        <f>O613*H613</f>
        <v>0</v>
      </c>
      <c r="Q613" s="168">
        <v>0</v>
      </c>
      <c r="R613" s="168">
        <f>Q613*H613</f>
        <v>0</v>
      </c>
      <c r="S613" s="168">
        <v>0</v>
      </c>
      <c r="T613" s="169">
        <f>S613*H613</f>
        <v>0</v>
      </c>
      <c r="U613" s="33"/>
      <c r="V613" s="33"/>
      <c r="W613" s="33"/>
      <c r="X613" s="33"/>
      <c r="Y613" s="33"/>
      <c r="Z613" s="33"/>
      <c r="AA613" s="33"/>
      <c r="AB613" s="33"/>
      <c r="AC613" s="33"/>
      <c r="AD613" s="33"/>
      <c r="AE613" s="33"/>
      <c r="AR613" s="170" t="s">
        <v>150</v>
      </c>
      <c r="AT613" s="170" t="s">
        <v>145</v>
      </c>
      <c r="AU613" s="170" t="s">
        <v>99</v>
      </c>
      <c r="AY613" s="18" t="s">
        <v>142</v>
      </c>
      <c r="BE613" s="171">
        <f>IF(N613="základní",J613,0)</f>
        <v>0</v>
      </c>
      <c r="BF613" s="171">
        <f>IF(N613="snížená",J613,0)</f>
        <v>0</v>
      </c>
      <c r="BG613" s="171">
        <f>IF(N613="zákl. přenesená",J613,0)</f>
        <v>0</v>
      </c>
      <c r="BH613" s="171">
        <f>IF(N613="sníž. přenesená",J613,0)</f>
        <v>0</v>
      </c>
      <c r="BI613" s="171">
        <f>IF(N613="nulová",J613,0)</f>
        <v>0</v>
      </c>
      <c r="BJ613" s="18" t="s">
        <v>80</v>
      </c>
      <c r="BK613" s="171">
        <f>ROUND(I613*H613,2)</f>
        <v>0</v>
      </c>
      <c r="BL613" s="18" t="s">
        <v>150</v>
      </c>
      <c r="BM613" s="170" t="s">
        <v>809</v>
      </c>
    </row>
    <row r="614" spans="1:65" s="2" customFormat="1" ht="11.25">
      <c r="A614" s="33"/>
      <c r="B614" s="34"/>
      <c r="C614" s="33"/>
      <c r="D614" s="172" t="s">
        <v>152</v>
      </c>
      <c r="E614" s="33"/>
      <c r="F614" s="173" t="s">
        <v>808</v>
      </c>
      <c r="G614" s="33"/>
      <c r="H614" s="33"/>
      <c r="I614" s="94"/>
      <c r="J614" s="33"/>
      <c r="K614" s="33"/>
      <c r="L614" s="34"/>
      <c r="M614" s="174"/>
      <c r="N614" s="175"/>
      <c r="O614" s="59"/>
      <c r="P614" s="59"/>
      <c r="Q614" s="59"/>
      <c r="R614" s="59"/>
      <c r="S614" s="59"/>
      <c r="T614" s="60"/>
      <c r="U614" s="33"/>
      <c r="V614" s="33"/>
      <c r="W614" s="33"/>
      <c r="X614" s="33"/>
      <c r="Y614" s="33"/>
      <c r="Z614" s="33"/>
      <c r="AA614" s="33"/>
      <c r="AB614" s="33"/>
      <c r="AC614" s="33"/>
      <c r="AD614" s="33"/>
      <c r="AE614" s="33"/>
      <c r="AT614" s="18" t="s">
        <v>152</v>
      </c>
      <c r="AU614" s="18" t="s">
        <v>99</v>
      </c>
    </row>
    <row r="615" spans="1:65" s="15" customFormat="1" ht="33.75">
      <c r="B615" s="193"/>
      <c r="D615" s="172" t="s">
        <v>156</v>
      </c>
      <c r="E615" s="194" t="s">
        <v>1</v>
      </c>
      <c r="F615" s="195" t="s">
        <v>810</v>
      </c>
      <c r="H615" s="194" t="s">
        <v>1</v>
      </c>
      <c r="I615" s="196"/>
      <c r="L615" s="193"/>
      <c r="M615" s="197"/>
      <c r="N615" s="198"/>
      <c r="O615" s="198"/>
      <c r="P615" s="198"/>
      <c r="Q615" s="198"/>
      <c r="R615" s="198"/>
      <c r="S615" s="198"/>
      <c r="T615" s="199"/>
      <c r="AT615" s="194" t="s">
        <v>156</v>
      </c>
      <c r="AU615" s="194" t="s">
        <v>99</v>
      </c>
      <c r="AV615" s="15" t="s">
        <v>80</v>
      </c>
      <c r="AW615" s="15" t="s">
        <v>29</v>
      </c>
      <c r="AX615" s="15" t="s">
        <v>72</v>
      </c>
      <c r="AY615" s="194" t="s">
        <v>142</v>
      </c>
    </row>
    <row r="616" spans="1:65" s="15" customFormat="1" ht="11.25">
      <c r="B616" s="193"/>
      <c r="D616" s="172" t="s">
        <v>156</v>
      </c>
      <c r="E616" s="194" t="s">
        <v>1</v>
      </c>
      <c r="F616" s="195" t="s">
        <v>811</v>
      </c>
      <c r="H616" s="194" t="s">
        <v>1</v>
      </c>
      <c r="I616" s="196"/>
      <c r="L616" s="193"/>
      <c r="M616" s="197"/>
      <c r="N616" s="198"/>
      <c r="O616" s="198"/>
      <c r="P616" s="198"/>
      <c r="Q616" s="198"/>
      <c r="R616" s="198"/>
      <c r="S616" s="198"/>
      <c r="T616" s="199"/>
      <c r="AT616" s="194" t="s">
        <v>156</v>
      </c>
      <c r="AU616" s="194" t="s">
        <v>99</v>
      </c>
      <c r="AV616" s="15" t="s">
        <v>80</v>
      </c>
      <c r="AW616" s="15" t="s">
        <v>29</v>
      </c>
      <c r="AX616" s="15" t="s">
        <v>72</v>
      </c>
      <c r="AY616" s="194" t="s">
        <v>142</v>
      </c>
    </row>
    <row r="617" spans="1:65" s="15" customFormat="1" ht="22.5">
      <c r="B617" s="193"/>
      <c r="D617" s="172" t="s">
        <v>156</v>
      </c>
      <c r="E617" s="194" t="s">
        <v>1</v>
      </c>
      <c r="F617" s="195" t="s">
        <v>452</v>
      </c>
      <c r="H617" s="194" t="s">
        <v>1</v>
      </c>
      <c r="I617" s="196"/>
      <c r="L617" s="193"/>
      <c r="M617" s="197"/>
      <c r="N617" s="198"/>
      <c r="O617" s="198"/>
      <c r="P617" s="198"/>
      <c r="Q617" s="198"/>
      <c r="R617" s="198"/>
      <c r="S617" s="198"/>
      <c r="T617" s="199"/>
      <c r="AT617" s="194" t="s">
        <v>156</v>
      </c>
      <c r="AU617" s="194" t="s">
        <v>99</v>
      </c>
      <c r="AV617" s="15" t="s">
        <v>80</v>
      </c>
      <c r="AW617" s="15" t="s">
        <v>29</v>
      </c>
      <c r="AX617" s="15" t="s">
        <v>72</v>
      </c>
      <c r="AY617" s="194" t="s">
        <v>142</v>
      </c>
    </row>
    <row r="618" spans="1:65" s="13" customFormat="1" ht="11.25">
      <c r="B618" s="177"/>
      <c r="D618" s="172" t="s">
        <v>156</v>
      </c>
      <c r="E618" s="178" t="s">
        <v>1</v>
      </c>
      <c r="F618" s="179" t="s">
        <v>812</v>
      </c>
      <c r="H618" s="180">
        <v>7</v>
      </c>
      <c r="I618" s="181"/>
      <c r="L618" s="177"/>
      <c r="M618" s="182"/>
      <c r="N618" s="183"/>
      <c r="O618" s="183"/>
      <c r="P618" s="183"/>
      <c r="Q618" s="183"/>
      <c r="R618" s="183"/>
      <c r="S618" s="183"/>
      <c r="T618" s="184"/>
      <c r="AT618" s="178" t="s">
        <v>156</v>
      </c>
      <c r="AU618" s="178" t="s">
        <v>99</v>
      </c>
      <c r="AV618" s="13" t="s">
        <v>82</v>
      </c>
      <c r="AW618" s="13" t="s">
        <v>29</v>
      </c>
      <c r="AX618" s="13" t="s">
        <v>80</v>
      </c>
      <c r="AY618" s="178" t="s">
        <v>142</v>
      </c>
    </row>
    <row r="619" spans="1:65" s="2" customFormat="1" ht="16.5" customHeight="1">
      <c r="A619" s="33"/>
      <c r="B619" s="158"/>
      <c r="C619" s="159" t="s">
        <v>813</v>
      </c>
      <c r="D619" s="159" t="s">
        <v>145</v>
      </c>
      <c r="E619" s="160" t="s">
        <v>814</v>
      </c>
      <c r="F619" s="161" t="s">
        <v>815</v>
      </c>
      <c r="G619" s="162" t="s">
        <v>163</v>
      </c>
      <c r="H619" s="163">
        <v>5</v>
      </c>
      <c r="I619" s="164"/>
      <c r="J619" s="165">
        <f>ROUND(I619*H619,2)</f>
        <v>0</v>
      </c>
      <c r="K619" s="161" t="s">
        <v>149</v>
      </c>
      <c r="L619" s="34"/>
      <c r="M619" s="166" t="s">
        <v>1</v>
      </c>
      <c r="N619" s="167" t="s">
        <v>37</v>
      </c>
      <c r="O619" s="59"/>
      <c r="P619" s="168">
        <f>O619*H619</f>
        <v>0</v>
      </c>
      <c r="Q619" s="168">
        <v>0</v>
      </c>
      <c r="R619" s="168">
        <f>Q619*H619</f>
        <v>0</v>
      </c>
      <c r="S619" s="168">
        <v>0</v>
      </c>
      <c r="T619" s="169">
        <f>S619*H619</f>
        <v>0</v>
      </c>
      <c r="U619" s="33"/>
      <c r="V619" s="33"/>
      <c r="W619" s="33"/>
      <c r="X619" s="33"/>
      <c r="Y619" s="33"/>
      <c r="Z619" s="33"/>
      <c r="AA619" s="33"/>
      <c r="AB619" s="33"/>
      <c r="AC619" s="33"/>
      <c r="AD619" s="33"/>
      <c r="AE619" s="33"/>
      <c r="AR619" s="170" t="s">
        <v>150</v>
      </c>
      <c r="AT619" s="170" t="s">
        <v>145</v>
      </c>
      <c r="AU619" s="170" t="s">
        <v>99</v>
      </c>
      <c r="AY619" s="18" t="s">
        <v>142</v>
      </c>
      <c r="BE619" s="171">
        <f>IF(N619="základní",J619,0)</f>
        <v>0</v>
      </c>
      <c r="BF619" s="171">
        <f>IF(N619="snížená",J619,0)</f>
        <v>0</v>
      </c>
      <c r="BG619" s="171">
        <f>IF(N619="zákl. přenesená",J619,0)</f>
        <v>0</v>
      </c>
      <c r="BH619" s="171">
        <f>IF(N619="sníž. přenesená",J619,0)</f>
        <v>0</v>
      </c>
      <c r="BI619" s="171">
        <f>IF(N619="nulová",J619,0)</f>
        <v>0</v>
      </c>
      <c r="BJ619" s="18" t="s">
        <v>80</v>
      </c>
      <c r="BK619" s="171">
        <f>ROUND(I619*H619,2)</f>
        <v>0</v>
      </c>
      <c r="BL619" s="18" t="s">
        <v>150</v>
      </c>
      <c r="BM619" s="170" t="s">
        <v>816</v>
      </c>
    </row>
    <row r="620" spans="1:65" s="2" customFormat="1" ht="11.25">
      <c r="A620" s="33"/>
      <c r="B620" s="34"/>
      <c r="C620" s="33"/>
      <c r="D620" s="172" t="s">
        <v>152</v>
      </c>
      <c r="E620" s="33"/>
      <c r="F620" s="173" t="s">
        <v>815</v>
      </c>
      <c r="G620" s="33"/>
      <c r="H620" s="33"/>
      <c r="I620" s="94"/>
      <c r="J620" s="33"/>
      <c r="K620" s="33"/>
      <c r="L620" s="34"/>
      <c r="M620" s="174"/>
      <c r="N620" s="175"/>
      <c r="O620" s="59"/>
      <c r="P620" s="59"/>
      <c r="Q620" s="59"/>
      <c r="R620" s="59"/>
      <c r="S620" s="59"/>
      <c r="T620" s="60"/>
      <c r="U620" s="33"/>
      <c r="V620" s="33"/>
      <c r="W620" s="33"/>
      <c r="X620" s="33"/>
      <c r="Y620" s="33"/>
      <c r="Z620" s="33"/>
      <c r="AA620" s="33"/>
      <c r="AB620" s="33"/>
      <c r="AC620" s="33"/>
      <c r="AD620" s="33"/>
      <c r="AE620" s="33"/>
      <c r="AT620" s="18" t="s">
        <v>152</v>
      </c>
      <c r="AU620" s="18" t="s">
        <v>99</v>
      </c>
    </row>
    <row r="621" spans="1:65" s="15" customFormat="1" ht="22.5">
      <c r="B621" s="193"/>
      <c r="D621" s="172" t="s">
        <v>156</v>
      </c>
      <c r="E621" s="194" t="s">
        <v>1</v>
      </c>
      <c r="F621" s="195" t="s">
        <v>817</v>
      </c>
      <c r="H621" s="194" t="s">
        <v>1</v>
      </c>
      <c r="I621" s="196"/>
      <c r="L621" s="193"/>
      <c r="M621" s="197"/>
      <c r="N621" s="198"/>
      <c r="O621" s="198"/>
      <c r="P621" s="198"/>
      <c r="Q621" s="198"/>
      <c r="R621" s="198"/>
      <c r="S621" s="198"/>
      <c r="T621" s="199"/>
      <c r="AT621" s="194" t="s">
        <v>156</v>
      </c>
      <c r="AU621" s="194" t="s">
        <v>99</v>
      </c>
      <c r="AV621" s="15" t="s">
        <v>80</v>
      </c>
      <c r="AW621" s="15" t="s">
        <v>29</v>
      </c>
      <c r="AX621" s="15" t="s">
        <v>72</v>
      </c>
      <c r="AY621" s="194" t="s">
        <v>142</v>
      </c>
    </row>
    <row r="622" spans="1:65" s="15" customFormat="1" ht="22.5">
      <c r="B622" s="193"/>
      <c r="D622" s="172" t="s">
        <v>156</v>
      </c>
      <c r="E622" s="194" t="s">
        <v>1</v>
      </c>
      <c r="F622" s="195" t="s">
        <v>782</v>
      </c>
      <c r="H622" s="194" t="s">
        <v>1</v>
      </c>
      <c r="I622" s="196"/>
      <c r="L622" s="193"/>
      <c r="M622" s="197"/>
      <c r="N622" s="198"/>
      <c r="O622" s="198"/>
      <c r="P622" s="198"/>
      <c r="Q622" s="198"/>
      <c r="R622" s="198"/>
      <c r="S622" s="198"/>
      <c r="T622" s="199"/>
      <c r="AT622" s="194" t="s">
        <v>156</v>
      </c>
      <c r="AU622" s="194" t="s">
        <v>99</v>
      </c>
      <c r="AV622" s="15" t="s">
        <v>80</v>
      </c>
      <c r="AW622" s="15" t="s">
        <v>29</v>
      </c>
      <c r="AX622" s="15" t="s">
        <v>72</v>
      </c>
      <c r="AY622" s="194" t="s">
        <v>142</v>
      </c>
    </row>
    <row r="623" spans="1:65" s="15" customFormat="1" ht="22.5">
      <c r="B623" s="193"/>
      <c r="D623" s="172" t="s">
        <v>156</v>
      </c>
      <c r="E623" s="194" t="s">
        <v>1</v>
      </c>
      <c r="F623" s="195" t="s">
        <v>452</v>
      </c>
      <c r="H623" s="194" t="s">
        <v>1</v>
      </c>
      <c r="I623" s="196"/>
      <c r="L623" s="193"/>
      <c r="M623" s="197"/>
      <c r="N623" s="198"/>
      <c r="O623" s="198"/>
      <c r="P623" s="198"/>
      <c r="Q623" s="198"/>
      <c r="R623" s="198"/>
      <c r="S623" s="198"/>
      <c r="T623" s="199"/>
      <c r="AT623" s="194" t="s">
        <v>156</v>
      </c>
      <c r="AU623" s="194" t="s">
        <v>99</v>
      </c>
      <c r="AV623" s="15" t="s">
        <v>80</v>
      </c>
      <c r="AW623" s="15" t="s">
        <v>29</v>
      </c>
      <c r="AX623" s="15" t="s">
        <v>72</v>
      </c>
      <c r="AY623" s="194" t="s">
        <v>142</v>
      </c>
    </row>
    <row r="624" spans="1:65" s="13" customFormat="1" ht="11.25">
      <c r="B624" s="177"/>
      <c r="D624" s="172" t="s">
        <v>156</v>
      </c>
      <c r="E624" s="178" t="s">
        <v>1</v>
      </c>
      <c r="F624" s="179" t="s">
        <v>353</v>
      </c>
      <c r="H624" s="180">
        <v>5</v>
      </c>
      <c r="I624" s="181"/>
      <c r="L624" s="177"/>
      <c r="M624" s="182"/>
      <c r="N624" s="183"/>
      <c r="O624" s="183"/>
      <c r="P624" s="183"/>
      <c r="Q624" s="183"/>
      <c r="R624" s="183"/>
      <c r="S624" s="183"/>
      <c r="T624" s="184"/>
      <c r="AT624" s="178" t="s">
        <v>156</v>
      </c>
      <c r="AU624" s="178" t="s">
        <v>99</v>
      </c>
      <c r="AV624" s="13" t="s">
        <v>82</v>
      </c>
      <c r="AW624" s="13" t="s">
        <v>29</v>
      </c>
      <c r="AX624" s="13" t="s">
        <v>80</v>
      </c>
      <c r="AY624" s="178" t="s">
        <v>142</v>
      </c>
    </row>
    <row r="625" spans="1:65" s="2" customFormat="1" ht="16.5" customHeight="1">
      <c r="A625" s="33"/>
      <c r="B625" s="158"/>
      <c r="C625" s="159" t="s">
        <v>818</v>
      </c>
      <c r="D625" s="159" t="s">
        <v>145</v>
      </c>
      <c r="E625" s="160" t="s">
        <v>819</v>
      </c>
      <c r="F625" s="161" t="s">
        <v>820</v>
      </c>
      <c r="G625" s="162" t="s">
        <v>163</v>
      </c>
      <c r="H625" s="163">
        <v>1</v>
      </c>
      <c r="I625" s="164"/>
      <c r="J625" s="165">
        <f>ROUND(I625*H625,2)</f>
        <v>0</v>
      </c>
      <c r="K625" s="161" t="s">
        <v>149</v>
      </c>
      <c r="L625" s="34"/>
      <c r="M625" s="166" t="s">
        <v>1</v>
      </c>
      <c r="N625" s="167" t="s">
        <v>37</v>
      </c>
      <c r="O625" s="59"/>
      <c r="P625" s="168">
        <f>O625*H625</f>
        <v>0</v>
      </c>
      <c r="Q625" s="168">
        <v>0</v>
      </c>
      <c r="R625" s="168">
        <f>Q625*H625</f>
        <v>0</v>
      </c>
      <c r="S625" s="168">
        <v>0</v>
      </c>
      <c r="T625" s="169">
        <f>S625*H625</f>
        <v>0</v>
      </c>
      <c r="U625" s="33"/>
      <c r="V625" s="33"/>
      <c r="W625" s="33"/>
      <c r="X625" s="33"/>
      <c r="Y625" s="33"/>
      <c r="Z625" s="33"/>
      <c r="AA625" s="33"/>
      <c r="AB625" s="33"/>
      <c r="AC625" s="33"/>
      <c r="AD625" s="33"/>
      <c r="AE625" s="33"/>
      <c r="AR625" s="170" t="s">
        <v>150</v>
      </c>
      <c r="AT625" s="170" t="s">
        <v>145</v>
      </c>
      <c r="AU625" s="170" t="s">
        <v>99</v>
      </c>
      <c r="AY625" s="18" t="s">
        <v>142</v>
      </c>
      <c r="BE625" s="171">
        <f>IF(N625="základní",J625,0)</f>
        <v>0</v>
      </c>
      <c r="BF625" s="171">
        <f>IF(N625="snížená",J625,0)</f>
        <v>0</v>
      </c>
      <c r="BG625" s="171">
        <f>IF(N625="zákl. přenesená",J625,0)</f>
        <v>0</v>
      </c>
      <c r="BH625" s="171">
        <f>IF(N625="sníž. přenesená",J625,0)</f>
        <v>0</v>
      </c>
      <c r="BI625" s="171">
        <f>IF(N625="nulová",J625,0)</f>
        <v>0</v>
      </c>
      <c r="BJ625" s="18" t="s">
        <v>80</v>
      </c>
      <c r="BK625" s="171">
        <f>ROUND(I625*H625,2)</f>
        <v>0</v>
      </c>
      <c r="BL625" s="18" t="s">
        <v>150</v>
      </c>
      <c r="BM625" s="170" t="s">
        <v>821</v>
      </c>
    </row>
    <row r="626" spans="1:65" s="2" customFormat="1" ht="11.25">
      <c r="A626" s="33"/>
      <c r="B626" s="34"/>
      <c r="C626" s="33"/>
      <c r="D626" s="172" t="s">
        <v>152</v>
      </c>
      <c r="E626" s="33"/>
      <c r="F626" s="173" t="s">
        <v>820</v>
      </c>
      <c r="G626" s="33"/>
      <c r="H626" s="33"/>
      <c r="I626" s="94"/>
      <c r="J626" s="33"/>
      <c r="K626" s="33"/>
      <c r="L626" s="34"/>
      <c r="M626" s="174"/>
      <c r="N626" s="175"/>
      <c r="O626" s="59"/>
      <c r="P626" s="59"/>
      <c r="Q626" s="59"/>
      <c r="R626" s="59"/>
      <c r="S626" s="59"/>
      <c r="T626" s="60"/>
      <c r="U626" s="33"/>
      <c r="V626" s="33"/>
      <c r="W626" s="33"/>
      <c r="X626" s="33"/>
      <c r="Y626" s="33"/>
      <c r="Z626" s="33"/>
      <c r="AA626" s="33"/>
      <c r="AB626" s="33"/>
      <c r="AC626" s="33"/>
      <c r="AD626" s="33"/>
      <c r="AE626" s="33"/>
      <c r="AT626" s="18" t="s">
        <v>152</v>
      </c>
      <c r="AU626" s="18" t="s">
        <v>99</v>
      </c>
    </row>
    <row r="627" spans="1:65" s="15" customFormat="1" ht="22.5">
      <c r="B627" s="193"/>
      <c r="D627" s="172" t="s">
        <v>156</v>
      </c>
      <c r="E627" s="194" t="s">
        <v>1</v>
      </c>
      <c r="F627" s="195" t="s">
        <v>822</v>
      </c>
      <c r="H627" s="194" t="s">
        <v>1</v>
      </c>
      <c r="I627" s="196"/>
      <c r="L627" s="193"/>
      <c r="M627" s="197"/>
      <c r="N627" s="198"/>
      <c r="O627" s="198"/>
      <c r="P627" s="198"/>
      <c r="Q627" s="198"/>
      <c r="R627" s="198"/>
      <c r="S627" s="198"/>
      <c r="T627" s="199"/>
      <c r="AT627" s="194" t="s">
        <v>156</v>
      </c>
      <c r="AU627" s="194" t="s">
        <v>99</v>
      </c>
      <c r="AV627" s="15" t="s">
        <v>80</v>
      </c>
      <c r="AW627" s="15" t="s">
        <v>29</v>
      </c>
      <c r="AX627" s="15" t="s">
        <v>72</v>
      </c>
      <c r="AY627" s="194" t="s">
        <v>142</v>
      </c>
    </row>
    <row r="628" spans="1:65" s="15" customFormat="1" ht="22.5">
      <c r="B628" s="193"/>
      <c r="D628" s="172" t="s">
        <v>156</v>
      </c>
      <c r="E628" s="194" t="s">
        <v>1</v>
      </c>
      <c r="F628" s="195" t="s">
        <v>782</v>
      </c>
      <c r="H628" s="194" t="s">
        <v>1</v>
      </c>
      <c r="I628" s="196"/>
      <c r="L628" s="193"/>
      <c r="M628" s="197"/>
      <c r="N628" s="198"/>
      <c r="O628" s="198"/>
      <c r="P628" s="198"/>
      <c r="Q628" s="198"/>
      <c r="R628" s="198"/>
      <c r="S628" s="198"/>
      <c r="T628" s="199"/>
      <c r="AT628" s="194" t="s">
        <v>156</v>
      </c>
      <c r="AU628" s="194" t="s">
        <v>99</v>
      </c>
      <c r="AV628" s="15" t="s">
        <v>80</v>
      </c>
      <c r="AW628" s="15" t="s">
        <v>29</v>
      </c>
      <c r="AX628" s="15" t="s">
        <v>72</v>
      </c>
      <c r="AY628" s="194" t="s">
        <v>142</v>
      </c>
    </row>
    <row r="629" spans="1:65" s="15" customFormat="1" ht="22.5">
      <c r="B629" s="193"/>
      <c r="D629" s="172" t="s">
        <v>156</v>
      </c>
      <c r="E629" s="194" t="s">
        <v>1</v>
      </c>
      <c r="F629" s="195" t="s">
        <v>452</v>
      </c>
      <c r="H629" s="194" t="s">
        <v>1</v>
      </c>
      <c r="I629" s="196"/>
      <c r="L629" s="193"/>
      <c r="M629" s="197"/>
      <c r="N629" s="198"/>
      <c r="O629" s="198"/>
      <c r="P629" s="198"/>
      <c r="Q629" s="198"/>
      <c r="R629" s="198"/>
      <c r="S629" s="198"/>
      <c r="T629" s="199"/>
      <c r="AT629" s="194" t="s">
        <v>156</v>
      </c>
      <c r="AU629" s="194" t="s">
        <v>99</v>
      </c>
      <c r="AV629" s="15" t="s">
        <v>80</v>
      </c>
      <c r="AW629" s="15" t="s">
        <v>29</v>
      </c>
      <c r="AX629" s="15" t="s">
        <v>72</v>
      </c>
      <c r="AY629" s="194" t="s">
        <v>142</v>
      </c>
    </row>
    <row r="630" spans="1:65" s="13" customFormat="1" ht="11.25">
      <c r="B630" s="177"/>
      <c r="D630" s="172" t="s">
        <v>156</v>
      </c>
      <c r="E630" s="178" t="s">
        <v>1</v>
      </c>
      <c r="F630" s="179" t="s">
        <v>80</v>
      </c>
      <c r="H630" s="180">
        <v>1</v>
      </c>
      <c r="I630" s="181"/>
      <c r="L630" s="177"/>
      <c r="M630" s="182"/>
      <c r="N630" s="183"/>
      <c r="O630" s="183"/>
      <c r="P630" s="183"/>
      <c r="Q630" s="183"/>
      <c r="R630" s="183"/>
      <c r="S630" s="183"/>
      <c r="T630" s="184"/>
      <c r="AT630" s="178" t="s">
        <v>156</v>
      </c>
      <c r="AU630" s="178" t="s">
        <v>99</v>
      </c>
      <c r="AV630" s="13" t="s">
        <v>82</v>
      </c>
      <c r="AW630" s="13" t="s">
        <v>29</v>
      </c>
      <c r="AX630" s="13" t="s">
        <v>80</v>
      </c>
      <c r="AY630" s="178" t="s">
        <v>142</v>
      </c>
    </row>
    <row r="631" spans="1:65" s="12" customFormat="1" ht="22.9" customHeight="1">
      <c r="B631" s="145"/>
      <c r="D631" s="146" t="s">
        <v>71</v>
      </c>
      <c r="E631" s="156" t="s">
        <v>823</v>
      </c>
      <c r="F631" s="156" t="s">
        <v>824</v>
      </c>
      <c r="I631" s="148"/>
      <c r="J631" s="157">
        <f>BK631</f>
        <v>0</v>
      </c>
      <c r="L631" s="145"/>
      <c r="M631" s="150"/>
      <c r="N631" s="151"/>
      <c r="O631" s="151"/>
      <c r="P631" s="152">
        <f>SUM(P632:P669)</f>
        <v>0</v>
      </c>
      <c r="Q631" s="151"/>
      <c r="R631" s="152">
        <f>SUM(R632:R669)</f>
        <v>0</v>
      </c>
      <c r="S631" s="151"/>
      <c r="T631" s="153">
        <f>SUM(T632:T669)</f>
        <v>0</v>
      </c>
      <c r="AR631" s="146" t="s">
        <v>80</v>
      </c>
      <c r="AT631" s="154" t="s">
        <v>71</v>
      </c>
      <c r="AU631" s="154" t="s">
        <v>80</v>
      </c>
      <c r="AY631" s="146" t="s">
        <v>142</v>
      </c>
      <c r="BK631" s="155">
        <f>SUM(BK632:BK669)</f>
        <v>0</v>
      </c>
    </row>
    <row r="632" spans="1:65" s="2" customFormat="1" ht="21.75" customHeight="1">
      <c r="A632" s="33"/>
      <c r="B632" s="158"/>
      <c r="C632" s="159" t="s">
        <v>825</v>
      </c>
      <c r="D632" s="159" t="s">
        <v>145</v>
      </c>
      <c r="E632" s="160" t="s">
        <v>826</v>
      </c>
      <c r="F632" s="161" t="s">
        <v>827</v>
      </c>
      <c r="G632" s="162" t="s">
        <v>229</v>
      </c>
      <c r="H632" s="163">
        <v>6454.8119999999999</v>
      </c>
      <c r="I632" s="164"/>
      <c r="J632" s="165">
        <f>ROUND(I632*H632,2)</f>
        <v>0</v>
      </c>
      <c r="K632" s="161" t="s">
        <v>149</v>
      </c>
      <c r="L632" s="34"/>
      <c r="M632" s="166" t="s">
        <v>1</v>
      </c>
      <c r="N632" s="167" t="s">
        <v>37</v>
      </c>
      <c r="O632" s="59"/>
      <c r="P632" s="168">
        <f>O632*H632</f>
        <v>0</v>
      </c>
      <c r="Q632" s="168">
        <v>0</v>
      </c>
      <c r="R632" s="168">
        <f>Q632*H632</f>
        <v>0</v>
      </c>
      <c r="S632" s="168">
        <v>0</v>
      </c>
      <c r="T632" s="169">
        <f>S632*H632</f>
        <v>0</v>
      </c>
      <c r="U632" s="33"/>
      <c r="V632" s="33"/>
      <c r="W632" s="33"/>
      <c r="X632" s="33"/>
      <c r="Y632" s="33"/>
      <c r="Z632" s="33"/>
      <c r="AA632" s="33"/>
      <c r="AB632" s="33"/>
      <c r="AC632" s="33"/>
      <c r="AD632" s="33"/>
      <c r="AE632" s="33"/>
      <c r="AR632" s="170" t="s">
        <v>150</v>
      </c>
      <c r="AT632" s="170" t="s">
        <v>145</v>
      </c>
      <c r="AU632" s="170" t="s">
        <v>82</v>
      </c>
      <c r="AY632" s="18" t="s">
        <v>142</v>
      </c>
      <c r="BE632" s="171">
        <f>IF(N632="základní",J632,0)</f>
        <v>0</v>
      </c>
      <c r="BF632" s="171">
        <f>IF(N632="snížená",J632,0)</f>
        <v>0</v>
      </c>
      <c r="BG632" s="171">
        <f>IF(N632="zákl. přenesená",J632,0)</f>
        <v>0</v>
      </c>
      <c r="BH632" s="171">
        <f>IF(N632="sníž. přenesená",J632,0)</f>
        <v>0</v>
      </c>
      <c r="BI632" s="171">
        <f>IF(N632="nulová",J632,0)</f>
        <v>0</v>
      </c>
      <c r="BJ632" s="18" t="s">
        <v>80</v>
      </c>
      <c r="BK632" s="171">
        <f>ROUND(I632*H632,2)</f>
        <v>0</v>
      </c>
      <c r="BL632" s="18" t="s">
        <v>150</v>
      </c>
      <c r="BM632" s="170" t="s">
        <v>828</v>
      </c>
    </row>
    <row r="633" spans="1:65" s="2" customFormat="1" ht="11.25">
      <c r="A633" s="33"/>
      <c r="B633" s="34"/>
      <c r="C633" s="33"/>
      <c r="D633" s="172" t="s">
        <v>152</v>
      </c>
      <c r="E633" s="33"/>
      <c r="F633" s="173" t="s">
        <v>829</v>
      </c>
      <c r="G633" s="33"/>
      <c r="H633" s="33"/>
      <c r="I633" s="94"/>
      <c r="J633" s="33"/>
      <c r="K633" s="33"/>
      <c r="L633" s="34"/>
      <c r="M633" s="174"/>
      <c r="N633" s="175"/>
      <c r="O633" s="59"/>
      <c r="P633" s="59"/>
      <c r="Q633" s="59"/>
      <c r="R633" s="59"/>
      <c r="S633" s="59"/>
      <c r="T633" s="60"/>
      <c r="U633" s="33"/>
      <c r="V633" s="33"/>
      <c r="W633" s="33"/>
      <c r="X633" s="33"/>
      <c r="Y633" s="33"/>
      <c r="Z633" s="33"/>
      <c r="AA633" s="33"/>
      <c r="AB633" s="33"/>
      <c r="AC633" s="33"/>
      <c r="AD633" s="33"/>
      <c r="AE633" s="33"/>
      <c r="AT633" s="18" t="s">
        <v>152</v>
      </c>
      <c r="AU633" s="18" t="s">
        <v>82</v>
      </c>
    </row>
    <row r="634" spans="1:65" s="15" customFormat="1" ht="22.5">
      <c r="B634" s="193"/>
      <c r="D634" s="172" t="s">
        <v>156</v>
      </c>
      <c r="E634" s="194" t="s">
        <v>1</v>
      </c>
      <c r="F634" s="195" t="s">
        <v>830</v>
      </c>
      <c r="H634" s="194" t="s">
        <v>1</v>
      </c>
      <c r="I634" s="196"/>
      <c r="L634" s="193"/>
      <c r="M634" s="197"/>
      <c r="N634" s="198"/>
      <c r="O634" s="198"/>
      <c r="P634" s="198"/>
      <c r="Q634" s="198"/>
      <c r="R634" s="198"/>
      <c r="S634" s="198"/>
      <c r="T634" s="199"/>
      <c r="AT634" s="194" t="s">
        <v>156</v>
      </c>
      <c r="AU634" s="194" t="s">
        <v>82</v>
      </c>
      <c r="AV634" s="15" t="s">
        <v>80</v>
      </c>
      <c r="AW634" s="15" t="s">
        <v>29</v>
      </c>
      <c r="AX634" s="15" t="s">
        <v>72</v>
      </c>
      <c r="AY634" s="194" t="s">
        <v>142</v>
      </c>
    </row>
    <row r="635" spans="1:65" s="13" customFormat="1" ht="11.25">
      <c r="B635" s="177"/>
      <c r="D635" s="172" t="s">
        <v>156</v>
      </c>
      <c r="E635" s="178" t="s">
        <v>1</v>
      </c>
      <c r="F635" s="179" t="s">
        <v>831</v>
      </c>
      <c r="H635" s="180">
        <v>2124.8000000000002</v>
      </c>
      <c r="I635" s="181"/>
      <c r="L635" s="177"/>
      <c r="M635" s="182"/>
      <c r="N635" s="183"/>
      <c r="O635" s="183"/>
      <c r="P635" s="183"/>
      <c r="Q635" s="183"/>
      <c r="R635" s="183"/>
      <c r="S635" s="183"/>
      <c r="T635" s="184"/>
      <c r="AT635" s="178" t="s">
        <v>156</v>
      </c>
      <c r="AU635" s="178" t="s">
        <v>82</v>
      </c>
      <c r="AV635" s="13" t="s">
        <v>82</v>
      </c>
      <c r="AW635" s="13" t="s">
        <v>29</v>
      </c>
      <c r="AX635" s="13" t="s">
        <v>72</v>
      </c>
      <c r="AY635" s="178" t="s">
        <v>142</v>
      </c>
    </row>
    <row r="636" spans="1:65" s="13" customFormat="1" ht="11.25">
      <c r="B636" s="177"/>
      <c r="D636" s="172" t="s">
        <v>156</v>
      </c>
      <c r="E636" s="178" t="s">
        <v>1</v>
      </c>
      <c r="F636" s="179" t="s">
        <v>832</v>
      </c>
      <c r="H636" s="180">
        <v>1808.4</v>
      </c>
      <c r="I636" s="181"/>
      <c r="L636" s="177"/>
      <c r="M636" s="182"/>
      <c r="N636" s="183"/>
      <c r="O636" s="183"/>
      <c r="P636" s="183"/>
      <c r="Q636" s="183"/>
      <c r="R636" s="183"/>
      <c r="S636" s="183"/>
      <c r="T636" s="184"/>
      <c r="AT636" s="178" t="s">
        <v>156</v>
      </c>
      <c r="AU636" s="178" t="s">
        <v>82</v>
      </c>
      <c r="AV636" s="13" t="s">
        <v>82</v>
      </c>
      <c r="AW636" s="13" t="s">
        <v>29</v>
      </c>
      <c r="AX636" s="13" t="s">
        <v>72</v>
      </c>
      <c r="AY636" s="178" t="s">
        <v>142</v>
      </c>
    </row>
    <row r="637" spans="1:65" s="13" customFormat="1" ht="11.25">
      <c r="B637" s="177"/>
      <c r="D637" s="172" t="s">
        <v>156</v>
      </c>
      <c r="E637" s="178" t="s">
        <v>1</v>
      </c>
      <c r="F637" s="179" t="s">
        <v>833</v>
      </c>
      <c r="H637" s="180">
        <v>812</v>
      </c>
      <c r="I637" s="181"/>
      <c r="L637" s="177"/>
      <c r="M637" s="182"/>
      <c r="N637" s="183"/>
      <c r="O637" s="183"/>
      <c r="P637" s="183"/>
      <c r="Q637" s="183"/>
      <c r="R637" s="183"/>
      <c r="S637" s="183"/>
      <c r="T637" s="184"/>
      <c r="AT637" s="178" t="s">
        <v>156</v>
      </c>
      <c r="AU637" s="178" t="s">
        <v>82</v>
      </c>
      <c r="AV637" s="13" t="s">
        <v>82</v>
      </c>
      <c r="AW637" s="13" t="s">
        <v>29</v>
      </c>
      <c r="AX637" s="13" t="s">
        <v>72</v>
      </c>
      <c r="AY637" s="178" t="s">
        <v>142</v>
      </c>
    </row>
    <row r="638" spans="1:65" s="13" customFormat="1" ht="11.25">
      <c r="B638" s="177"/>
      <c r="D638" s="172" t="s">
        <v>156</v>
      </c>
      <c r="E638" s="178" t="s">
        <v>1</v>
      </c>
      <c r="F638" s="179" t="s">
        <v>834</v>
      </c>
      <c r="H638" s="180">
        <v>265</v>
      </c>
      <c r="I638" s="181"/>
      <c r="L638" s="177"/>
      <c r="M638" s="182"/>
      <c r="N638" s="183"/>
      <c r="O638" s="183"/>
      <c r="P638" s="183"/>
      <c r="Q638" s="183"/>
      <c r="R638" s="183"/>
      <c r="S638" s="183"/>
      <c r="T638" s="184"/>
      <c r="AT638" s="178" t="s">
        <v>156</v>
      </c>
      <c r="AU638" s="178" t="s">
        <v>82</v>
      </c>
      <c r="AV638" s="13" t="s">
        <v>82</v>
      </c>
      <c r="AW638" s="13" t="s">
        <v>29</v>
      </c>
      <c r="AX638" s="13" t="s">
        <v>72</v>
      </c>
      <c r="AY638" s="178" t="s">
        <v>142</v>
      </c>
    </row>
    <row r="639" spans="1:65" s="13" customFormat="1" ht="11.25">
      <c r="B639" s="177"/>
      <c r="D639" s="172" t="s">
        <v>156</v>
      </c>
      <c r="E639" s="178" t="s">
        <v>1</v>
      </c>
      <c r="F639" s="179" t="s">
        <v>835</v>
      </c>
      <c r="H639" s="180">
        <v>663</v>
      </c>
      <c r="I639" s="181"/>
      <c r="L639" s="177"/>
      <c r="M639" s="182"/>
      <c r="N639" s="183"/>
      <c r="O639" s="183"/>
      <c r="P639" s="183"/>
      <c r="Q639" s="183"/>
      <c r="R639" s="183"/>
      <c r="S639" s="183"/>
      <c r="T639" s="184"/>
      <c r="AT639" s="178" t="s">
        <v>156</v>
      </c>
      <c r="AU639" s="178" t="s">
        <v>82</v>
      </c>
      <c r="AV639" s="13" t="s">
        <v>82</v>
      </c>
      <c r="AW639" s="13" t="s">
        <v>29</v>
      </c>
      <c r="AX639" s="13" t="s">
        <v>72</v>
      </c>
      <c r="AY639" s="178" t="s">
        <v>142</v>
      </c>
    </row>
    <row r="640" spans="1:65" s="13" customFormat="1" ht="11.25">
      <c r="B640" s="177"/>
      <c r="D640" s="172" t="s">
        <v>156</v>
      </c>
      <c r="E640" s="178" t="s">
        <v>1</v>
      </c>
      <c r="F640" s="179" t="s">
        <v>836</v>
      </c>
      <c r="H640" s="180">
        <v>368</v>
      </c>
      <c r="I640" s="181"/>
      <c r="L640" s="177"/>
      <c r="M640" s="182"/>
      <c r="N640" s="183"/>
      <c r="O640" s="183"/>
      <c r="P640" s="183"/>
      <c r="Q640" s="183"/>
      <c r="R640" s="183"/>
      <c r="S640" s="183"/>
      <c r="T640" s="184"/>
      <c r="AT640" s="178" t="s">
        <v>156</v>
      </c>
      <c r="AU640" s="178" t="s">
        <v>82</v>
      </c>
      <c r="AV640" s="13" t="s">
        <v>82</v>
      </c>
      <c r="AW640" s="13" t="s">
        <v>29</v>
      </c>
      <c r="AX640" s="13" t="s">
        <v>72</v>
      </c>
      <c r="AY640" s="178" t="s">
        <v>142</v>
      </c>
    </row>
    <row r="641" spans="1:65" s="13" customFormat="1" ht="11.25">
      <c r="B641" s="177"/>
      <c r="D641" s="172" t="s">
        <v>156</v>
      </c>
      <c r="E641" s="178" t="s">
        <v>1</v>
      </c>
      <c r="F641" s="179" t="s">
        <v>837</v>
      </c>
      <c r="H641" s="180">
        <v>391.5</v>
      </c>
      <c r="I641" s="181"/>
      <c r="L641" s="177"/>
      <c r="M641" s="182"/>
      <c r="N641" s="183"/>
      <c r="O641" s="183"/>
      <c r="P641" s="183"/>
      <c r="Q641" s="183"/>
      <c r="R641" s="183"/>
      <c r="S641" s="183"/>
      <c r="T641" s="184"/>
      <c r="AT641" s="178" t="s">
        <v>156</v>
      </c>
      <c r="AU641" s="178" t="s">
        <v>82</v>
      </c>
      <c r="AV641" s="13" t="s">
        <v>82</v>
      </c>
      <c r="AW641" s="13" t="s">
        <v>29</v>
      </c>
      <c r="AX641" s="13" t="s">
        <v>72</v>
      </c>
      <c r="AY641" s="178" t="s">
        <v>142</v>
      </c>
    </row>
    <row r="642" spans="1:65" s="13" customFormat="1" ht="11.25">
      <c r="B642" s="177"/>
      <c r="D642" s="172" t="s">
        <v>156</v>
      </c>
      <c r="E642" s="178" t="s">
        <v>1</v>
      </c>
      <c r="F642" s="179" t="s">
        <v>838</v>
      </c>
      <c r="H642" s="180">
        <v>21.6</v>
      </c>
      <c r="I642" s="181"/>
      <c r="L642" s="177"/>
      <c r="M642" s="182"/>
      <c r="N642" s="183"/>
      <c r="O642" s="183"/>
      <c r="P642" s="183"/>
      <c r="Q642" s="183"/>
      <c r="R642" s="183"/>
      <c r="S642" s="183"/>
      <c r="T642" s="184"/>
      <c r="AT642" s="178" t="s">
        <v>156</v>
      </c>
      <c r="AU642" s="178" t="s">
        <v>82</v>
      </c>
      <c r="AV642" s="13" t="s">
        <v>82</v>
      </c>
      <c r="AW642" s="13" t="s">
        <v>29</v>
      </c>
      <c r="AX642" s="13" t="s">
        <v>72</v>
      </c>
      <c r="AY642" s="178" t="s">
        <v>142</v>
      </c>
    </row>
    <row r="643" spans="1:65" s="13" customFormat="1" ht="11.25">
      <c r="B643" s="177"/>
      <c r="D643" s="172" t="s">
        <v>156</v>
      </c>
      <c r="E643" s="178" t="s">
        <v>1</v>
      </c>
      <c r="F643" s="179" t="s">
        <v>839</v>
      </c>
      <c r="H643" s="180">
        <v>0.48</v>
      </c>
      <c r="I643" s="181"/>
      <c r="L643" s="177"/>
      <c r="M643" s="182"/>
      <c r="N643" s="183"/>
      <c r="O643" s="183"/>
      <c r="P643" s="183"/>
      <c r="Q643" s="183"/>
      <c r="R643" s="183"/>
      <c r="S643" s="183"/>
      <c r="T643" s="184"/>
      <c r="AT643" s="178" t="s">
        <v>156</v>
      </c>
      <c r="AU643" s="178" t="s">
        <v>82</v>
      </c>
      <c r="AV643" s="13" t="s">
        <v>82</v>
      </c>
      <c r="AW643" s="13" t="s">
        <v>29</v>
      </c>
      <c r="AX643" s="13" t="s">
        <v>72</v>
      </c>
      <c r="AY643" s="178" t="s">
        <v>142</v>
      </c>
    </row>
    <row r="644" spans="1:65" s="13" customFormat="1" ht="11.25">
      <c r="B644" s="177"/>
      <c r="D644" s="172" t="s">
        <v>156</v>
      </c>
      <c r="E644" s="178" t="s">
        <v>1</v>
      </c>
      <c r="F644" s="179" t="s">
        <v>840</v>
      </c>
      <c r="H644" s="180">
        <v>3.2000000000000001E-2</v>
      </c>
      <c r="I644" s="181"/>
      <c r="L644" s="177"/>
      <c r="M644" s="182"/>
      <c r="N644" s="183"/>
      <c r="O644" s="183"/>
      <c r="P644" s="183"/>
      <c r="Q644" s="183"/>
      <c r="R644" s="183"/>
      <c r="S644" s="183"/>
      <c r="T644" s="184"/>
      <c r="AT644" s="178" t="s">
        <v>156</v>
      </c>
      <c r="AU644" s="178" t="s">
        <v>82</v>
      </c>
      <c r="AV644" s="13" t="s">
        <v>82</v>
      </c>
      <c r="AW644" s="13" t="s">
        <v>29</v>
      </c>
      <c r="AX644" s="13" t="s">
        <v>72</v>
      </c>
      <c r="AY644" s="178" t="s">
        <v>142</v>
      </c>
    </row>
    <row r="645" spans="1:65" s="14" customFormat="1" ht="11.25">
      <c r="B645" s="185"/>
      <c r="D645" s="172" t="s">
        <v>156</v>
      </c>
      <c r="E645" s="186" t="s">
        <v>1</v>
      </c>
      <c r="F645" s="187" t="s">
        <v>158</v>
      </c>
      <c r="H645" s="188">
        <v>6454.8119999999999</v>
      </c>
      <c r="I645" s="189"/>
      <c r="L645" s="185"/>
      <c r="M645" s="190"/>
      <c r="N645" s="191"/>
      <c r="O645" s="191"/>
      <c r="P645" s="191"/>
      <c r="Q645" s="191"/>
      <c r="R645" s="191"/>
      <c r="S645" s="191"/>
      <c r="T645" s="192"/>
      <c r="AT645" s="186" t="s">
        <v>156</v>
      </c>
      <c r="AU645" s="186" t="s">
        <v>82</v>
      </c>
      <c r="AV645" s="14" t="s">
        <v>150</v>
      </c>
      <c r="AW645" s="14" t="s">
        <v>29</v>
      </c>
      <c r="AX645" s="14" t="s">
        <v>80</v>
      </c>
      <c r="AY645" s="186" t="s">
        <v>142</v>
      </c>
    </row>
    <row r="646" spans="1:65" s="2" customFormat="1" ht="21.75" customHeight="1">
      <c r="A646" s="33"/>
      <c r="B646" s="158"/>
      <c r="C646" s="159" t="s">
        <v>841</v>
      </c>
      <c r="D646" s="159" t="s">
        <v>145</v>
      </c>
      <c r="E646" s="160" t="s">
        <v>842</v>
      </c>
      <c r="F646" s="161" t="s">
        <v>843</v>
      </c>
      <c r="G646" s="162" t="s">
        <v>229</v>
      </c>
      <c r="H646" s="163">
        <v>5010.2</v>
      </c>
      <c r="I646" s="164"/>
      <c r="J646" s="165">
        <f>ROUND(I646*H646,2)</f>
        <v>0</v>
      </c>
      <c r="K646" s="161" t="s">
        <v>149</v>
      </c>
      <c r="L646" s="34"/>
      <c r="M646" s="166" t="s">
        <v>1</v>
      </c>
      <c r="N646" s="167" t="s">
        <v>37</v>
      </c>
      <c r="O646" s="59"/>
      <c r="P646" s="168">
        <f>O646*H646</f>
        <v>0</v>
      </c>
      <c r="Q646" s="168">
        <v>0</v>
      </c>
      <c r="R646" s="168">
        <f>Q646*H646</f>
        <v>0</v>
      </c>
      <c r="S646" s="168">
        <v>0</v>
      </c>
      <c r="T646" s="169">
        <f>S646*H646</f>
        <v>0</v>
      </c>
      <c r="U646" s="33"/>
      <c r="V646" s="33"/>
      <c r="W646" s="33"/>
      <c r="X646" s="33"/>
      <c r="Y646" s="33"/>
      <c r="Z646" s="33"/>
      <c r="AA646" s="33"/>
      <c r="AB646" s="33"/>
      <c r="AC646" s="33"/>
      <c r="AD646" s="33"/>
      <c r="AE646" s="33"/>
      <c r="AR646" s="170" t="s">
        <v>150</v>
      </c>
      <c r="AT646" s="170" t="s">
        <v>145</v>
      </c>
      <c r="AU646" s="170" t="s">
        <v>82</v>
      </c>
      <c r="AY646" s="18" t="s">
        <v>142</v>
      </c>
      <c r="BE646" s="171">
        <f>IF(N646="základní",J646,0)</f>
        <v>0</v>
      </c>
      <c r="BF646" s="171">
        <f>IF(N646="snížená",J646,0)</f>
        <v>0</v>
      </c>
      <c r="BG646" s="171">
        <f>IF(N646="zákl. přenesená",J646,0)</f>
        <v>0</v>
      </c>
      <c r="BH646" s="171">
        <f>IF(N646="sníž. přenesená",J646,0)</f>
        <v>0</v>
      </c>
      <c r="BI646" s="171">
        <f>IF(N646="nulová",J646,0)</f>
        <v>0</v>
      </c>
      <c r="BJ646" s="18" t="s">
        <v>80</v>
      </c>
      <c r="BK646" s="171">
        <f>ROUND(I646*H646,2)</f>
        <v>0</v>
      </c>
      <c r="BL646" s="18" t="s">
        <v>150</v>
      </c>
      <c r="BM646" s="170" t="s">
        <v>844</v>
      </c>
    </row>
    <row r="647" spans="1:65" s="2" customFormat="1" ht="11.25">
      <c r="A647" s="33"/>
      <c r="B647" s="34"/>
      <c r="C647" s="33"/>
      <c r="D647" s="172" t="s">
        <v>152</v>
      </c>
      <c r="E647" s="33"/>
      <c r="F647" s="173" t="s">
        <v>845</v>
      </c>
      <c r="G647" s="33"/>
      <c r="H647" s="33"/>
      <c r="I647" s="94"/>
      <c r="J647" s="33"/>
      <c r="K647" s="33"/>
      <c r="L647" s="34"/>
      <c r="M647" s="174"/>
      <c r="N647" s="175"/>
      <c r="O647" s="59"/>
      <c r="P647" s="59"/>
      <c r="Q647" s="59"/>
      <c r="R647" s="59"/>
      <c r="S647" s="59"/>
      <c r="T647" s="60"/>
      <c r="U647" s="33"/>
      <c r="V647" s="33"/>
      <c r="W647" s="33"/>
      <c r="X647" s="33"/>
      <c r="Y647" s="33"/>
      <c r="Z647" s="33"/>
      <c r="AA647" s="33"/>
      <c r="AB647" s="33"/>
      <c r="AC647" s="33"/>
      <c r="AD647" s="33"/>
      <c r="AE647" s="33"/>
      <c r="AT647" s="18" t="s">
        <v>152</v>
      </c>
      <c r="AU647" s="18" t="s">
        <v>82</v>
      </c>
    </row>
    <row r="648" spans="1:65" s="2" customFormat="1" ht="39">
      <c r="A648" s="33"/>
      <c r="B648" s="34"/>
      <c r="C648" s="33"/>
      <c r="D648" s="172" t="s">
        <v>154</v>
      </c>
      <c r="E648" s="33"/>
      <c r="F648" s="176" t="s">
        <v>846</v>
      </c>
      <c r="G648" s="33"/>
      <c r="H648" s="33"/>
      <c r="I648" s="94"/>
      <c r="J648" s="33"/>
      <c r="K648" s="33"/>
      <c r="L648" s="34"/>
      <c r="M648" s="174"/>
      <c r="N648" s="175"/>
      <c r="O648" s="59"/>
      <c r="P648" s="59"/>
      <c r="Q648" s="59"/>
      <c r="R648" s="59"/>
      <c r="S648" s="59"/>
      <c r="T648" s="60"/>
      <c r="U648" s="33"/>
      <c r="V648" s="33"/>
      <c r="W648" s="33"/>
      <c r="X648" s="33"/>
      <c r="Y648" s="33"/>
      <c r="Z648" s="33"/>
      <c r="AA648" s="33"/>
      <c r="AB648" s="33"/>
      <c r="AC648" s="33"/>
      <c r="AD648" s="33"/>
      <c r="AE648" s="33"/>
      <c r="AT648" s="18" t="s">
        <v>154</v>
      </c>
      <c r="AU648" s="18" t="s">
        <v>82</v>
      </c>
    </row>
    <row r="649" spans="1:65" s="13" customFormat="1" ht="11.25">
      <c r="B649" s="177"/>
      <c r="D649" s="172" t="s">
        <v>156</v>
      </c>
      <c r="E649" s="178" t="s">
        <v>1</v>
      </c>
      <c r="F649" s="179" t="s">
        <v>847</v>
      </c>
      <c r="H649" s="180">
        <v>5010.2</v>
      </c>
      <c r="I649" s="181"/>
      <c r="L649" s="177"/>
      <c r="M649" s="182"/>
      <c r="N649" s="183"/>
      <c r="O649" s="183"/>
      <c r="P649" s="183"/>
      <c r="Q649" s="183"/>
      <c r="R649" s="183"/>
      <c r="S649" s="183"/>
      <c r="T649" s="184"/>
      <c r="AT649" s="178" t="s">
        <v>156</v>
      </c>
      <c r="AU649" s="178" t="s">
        <v>82</v>
      </c>
      <c r="AV649" s="13" t="s">
        <v>82</v>
      </c>
      <c r="AW649" s="13" t="s">
        <v>29</v>
      </c>
      <c r="AX649" s="13" t="s">
        <v>80</v>
      </c>
      <c r="AY649" s="178" t="s">
        <v>142</v>
      </c>
    </row>
    <row r="650" spans="1:65" s="2" customFormat="1" ht="21.75" customHeight="1">
      <c r="A650" s="33"/>
      <c r="B650" s="158"/>
      <c r="C650" s="159" t="s">
        <v>848</v>
      </c>
      <c r="D650" s="159" t="s">
        <v>145</v>
      </c>
      <c r="E650" s="160" t="s">
        <v>849</v>
      </c>
      <c r="F650" s="161" t="s">
        <v>850</v>
      </c>
      <c r="G650" s="162" t="s">
        <v>229</v>
      </c>
      <c r="H650" s="163">
        <v>1444.6120000000001</v>
      </c>
      <c r="I650" s="164"/>
      <c r="J650" s="165">
        <f>ROUND(I650*H650,2)</f>
        <v>0</v>
      </c>
      <c r="K650" s="161" t="s">
        <v>149</v>
      </c>
      <c r="L650" s="34"/>
      <c r="M650" s="166" t="s">
        <v>1</v>
      </c>
      <c r="N650" s="167" t="s">
        <v>37</v>
      </c>
      <c r="O650" s="59"/>
      <c r="P650" s="168">
        <f>O650*H650</f>
        <v>0</v>
      </c>
      <c r="Q650" s="168">
        <v>0</v>
      </c>
      <c r="R650" s="168">
        <f>Q650*H650</f>
        <v>0</v>
      </c>
      <c r="S650" s="168">
        <v>0</v>
      </c>
      <c r="T650" s="169">
        <f>S650*H650</f>
        <v>0</v>
      </c>
      <c r="U650" s="33"/>
      <c r="V650" s="33"/>
      <c r="W650" s="33"/>
      <c r="X650" s="33"/>
      <c r="Y650" s="33"/>
      <c r="Z650" s="33"/>
      <c r="AA650" s="33"/>
      <c r="AB650" s="33"/>
      <c r="AC650" s="33"/>
      <c r="AD650" s="33"/>
      <c r="AE650" s="33"/>
      <c r="AR650" s="170" t="s">
        <v>150</v>
      </c>
      <c r="AT650" s="170" t="s">
        <v>145</v>
      </c>
      <c r="AU650" s="170" t="s">
        <v>82</v>
      </c>
      <c r="AY650" s="18" t="s">
        <v>142</v>
      </c>
      <c r="BE650" s="171">
        <f>IF(N650="základní",J650,0)</f>
        <v>0</v>
      </c>
      <c r="BF650" s="171">
        <f>IF(N650="snížená",J650,0)</f>
        <v>0</v>
      </c>
      <c r="BG650" s="171">
        <f>IF(N650="zákl. přenesená",J650,0)</f>
        <v>0</v>
      </c>
      <c r="BH650" s="171">
        <f>IF(N650="sníž. přenesená",J650,0)</f>
        <v>0</v>
      </c>
      <c r="BI650" s="171">
        <f>IF(N650="nulová",J650,0)</f>
        <v>0</v>
      </c>
      <c r="BJ650" s="18" t="s">
        <v>80</v>
      </c>
      <c r="BK650" s="171">
        <f>ROUND(I650*H650,2)</f>
        <v>0</v>
      </c>
      <c r="BL650" s="18" t="s">
        <v>150</v>
      </c>
      <c r="BM650" s="170" t="s">
        <v>851</v>
      </c>
    </row>
    <row r="651" spans="1:65" s="2" customFormat="1" ht="19.5">
      <c r="A651" s="33"/>
      <c r="B651" s="34"/>
      <c r="C651" s="33"/>
      <c r="D651" s="172" t="s">
        <v>152</v>
      </c>
      <c r="E651" s="33"/>
      <c r="F651" s="173" t="s">
        <v>852</v>
      </c>
      <c r="G651" s="33"/>
      <c r="H651" s="33"/>
      <c r="I651" s="94"/>
      <c r="J651" s="33"/>
      <c r="K651" s="33"/>
      <c r="L651" s="34"/>
      <c r="M651" s="174"/>
      <c r="N651" s="175"/>
      <c r="O651" s="59"/>
      <c r="P651" s="59"/>
      <c r="Q651" s="59"/>
      <c r="R651" s="59"/>
      <c r="S651" s="59"/>
      <c r="T651" s="60"/>
      <c r="U651" s="33"/>
      <c r="V651" s="33"/>
      <c r="W651" s="33"/>
      <c r="X651" s="33"/>
      <c r="Y651" s="33"/>
      <c r="Z651" s="33"/>
      <c r="AA651" s="33"/>
      <c r="AB651" s="33"/>
      <c r="AC651" s="33"/>
      <c r="AD651" s="33"/>
      <c r="AE651" s="33"/>
      <c r="AT651" s="18" t="s">
        <v>152</v>
      </c>
      <c r="AU651" s="18" t="s">
        <v>82</v>
      </c>
    </row>
    <row r="652" spans="1:65" s="2" customFormat="1" ht="39">
      <c r="A652" s="33"/>
      <c r="B652" s="34"/>
      <c r="C652" s="33"/>
      <c r="D652" s="172" t="s">
        <v>154</v>
      </c>
      <c r="E652" s="33"/>
      <c r="F652" s="176" t="s">
        <v>846</v>
      </c>
      <c r="G652" s="33"/>
      <c r="H652" s="33"/>
      <c r="I652" s="94"/>
      <c r="J652" s="33"/>
      <c r="K652" s="33"/>
      <c r="L652" s="34"/>
      <c r="M652" s="174"/>
      <c r="N652" s="175"/>
      <c r="O652" s="59"/>
      <c r="P652" s="59"/>
      <c r="Q652" s="59"/>
      <c r="R652" s="59"/>
      <c r="S652" s="59"/>
      <c r="T652" s="60"/>
      <c r="U652" s="33"/>
      <c r="V652" s="33"/>
      <c r="W652" s="33"/>
      <c r="X652" s="33"/>
      <c r="Y652" s="33"/>
      <c r="Z652" s="33"/>
      <c r="AA652" s="33"/>
      <c r="AB652" s="33"/>
      <c r="AC652" s="33"/>
      <c r="AD652" s="33"/>
      <c r="AE652" s="33"/>
      <c r="AT652" s="18" t="s">
        <v>154</v>
      </c>
      <c r="AU652" s="18" t="s">
        <v>82</v>
      </c>
    </row>
    <row r="653" spans="1:65" s="13" customFormat="1" ht="11.25">
      <c r="B653" s="177"/>
      <c r="D653" s="172" t="s">
        <v>156</v>
      </c>
      <c r="E653" s="178" t="s">
        <v>1</v>
      </c>
      <c r="F653" s="179" t="s">
        <v>853</v>
      </c>
      <c r="H653" s="180">
        <v>1444.6120000000001</v>
      </c>
      <c r="I653" s="181"/>
      <c r="L653" s="177"/>
      <c r="M653" s="182"/>
      <c r="N653" s="183"/>
      <c r="O653" s="183"/>
      <c r="P653" s="183"/>
      <c r="Q653" s="183"/>
      <c r="R653" s="183"/>
      <c r="S653" s="183"/>
      <c r="T653" s="184"/>
      <c r="AT653" s="178" t="s">
        <v>156</v>
      </c>
      <c r="AU653" s="178" t="s">
        <v>82</v>
      </c>
      <c r="AV653" s="13" t="s">
        <v>82</v>
      </c>
      <c r="AW653" s="13" t="s">
        <v>29</v>
      </c>
      <c r="AX653" s="13" t="s">
        <v>80</v>
      </c>
      <c r="AY653" s="178" t="s">
        <v>142</v>
      </c>
    </row>
    <row r="654" spans="1:65" s="2" customFormat="1" ht="21.75" customHeight="1">
      <c r="A654" s="33"/>
      <c r="B654" s="158"/>
      <c r="C654" s="159" t="s">
        <v>854</v>
      </c>
      <c r="D654" s="159" t="s">
        <v>145</v>
      </c>
      <c r="E654" s="160" t="s">
        <v>855</v>
      </c>
      <c r="F654" s="161" t="s">
        <v>856</v>
      </c>
      <c r="G654" s="162" t="s">
        <v>229</v>
      </c>
      <c r="H654" s="163">
        <v>914.18</v>
      </c>
      <c r="I654" s="164"/>
      <c r="J654" s="165">
        <f>ROUND(I654*H654,2)</f>
        <v>0</v>
      </c>
      <c r="K654" s="161" t="s">
        <v>149</v>
      </c>
      <c r="L654" s="34"/>
      <c r="M654" s="166" t="s">
        <v>1</v>
      </c>
      <c r="N654" s="167" t="s">
        <v>37</v>
      </c>
      <c r="O654" s="59"/>
      <c r="P654" s="168">
        <f>O654*H654</f>
        <v>0</v>
      </c>
      <c r="Q654" s="168">
        <v>0</v>
      </c>
      <c r="R654" s="168">
        <f>Q654*H654</f>
        <v>0</v>
      </c>
      <c r="S654" s="168">
        <v>0</v>
      </c>
      <c r="T654" s="169">
        <f>S654*H654</f>
        <v>0</v>
      </c>
      <c r="U654" s="33"/>
      <c r="V654" s="33"/>
      <c r="W654" s="33"/>
      <c r="X654" s="33"/>
      <c r="Y654" s="33"/>
      <c r="Z654" s="33"/>
      <c r="AA654" s="33"/>
      <c r="AB654" s="33"/>
      <c r="AC654" s="33"/>
      <c r="AD654" s="33"/>
      <c r="AE654" s="33"/>
      <c r="AR654" s="170" t="s">
        <v>150</v>
      </c>
      <c r="AT654" s="170" t="s">
        <v>145</v>
      </c>
      <c r="AU654" s="170" t="s">
        <v>82</v>
      </c>
      <c r="AY654" s="18" t="s">
        <v>142</v>
      </c>
      <c r="BE654" s="171">
        <f>IF(N654="základní",J654,0)</f>
        <v>0</v>
      </c>
      <c r="BF654" s="171">
        <f>IF(N654="snížená",J654,0)</f>
        <v>0</v>
      </c>
      <c r="BG654" s="171">
        <f>IF(N654="zákl. přenesená",J654,0)</f>
        <v>0</v>
      </c>
      <c r="BH654" s="171">
        <f>IF(N654="sníž. přenesená",J654,0)</f>
        <v>0</v>
      </c>
      <c r="BI654" s="171">
        <f>IF(N654="nulová",J654,0)</f>
        <v>0</v>
      </c>
      <c r="BJ654" s="18" t="s">
        <v>80</v>
      </c>
      <c r="BK654" s="171">
        <f>ROUND(I654*H654,2)</f>
        <v>0</v>
      </c>
      <c r="BL654" s="18" t="s">
        <v>150</v>
      </c>
      <c r="BM654" s="170" t="s">
        <v>857</v>
      </c>
    </row>
    <row r="655" spans="1:65" s="2" customFormat="1" ht="19.5">
      <c r="A655" s="33"/>
      <c r="B655" s="34"/>
      <c r="C655" s="33"/>
      <c r="D655" s="172" t="s">
        <v>152</v>
      </c>
      <c r="E655" s="33"/>
      <c r="F655" s="173" t="s">
        <v>858</v>
      </c>
      <c r="G655" s="33"/>
      <c r="H655" s="33"/>
      <c r="I655" s="94"/>
      <c r="J655" s="33"/>
      <c r="K655" s="33"/>
      <c r="L655" s="34"/>
      <c r="M655" s="174"/>
      <c r="N655" s="175"/>
      <c r="O655" s="59"/>
      <c r="P655" s="59"/>
      <c r="Q655" s="59"/>
      <c r="R655" s="59"/>
      <c r="S655" s="59"/>
      <c r="T655" s="60"/>
      <c r="U655" s="33"/>
      <c r="V655" s="33"/>
      <c r="W655" s="33"/>
      <c r="X655" s="33"/>
      <c r="Y655" s="33"/>
      <c r="Z655" s="33"/>
      <c r="AA655" s="33"/>
      <c r="AB655" s="33"/>
      <c r="AC655" s="33"/>
      <c r="AD655" s="33"/>
      <c r="AE655" s="33"/>
      <c r="AT655" s="18" t="s">
        <v>152</v>
      </c>
      <c r="AU655" s="18" t="s">
        <v>82</v>
      </c>
    </row>
    <row r="656" spans="1:65" s="2" customFormat="1" ht="78">
      <c r="A656" s="33"/>
      <c r="B656" s="34"/>
      <c r="C656" s="33"/>
      <c r="D656" s="172" t="s">
        <v>154</v>
      </c>
      <c r="E656" s="33"/>
      <c r="F656" s="176" t="s">
        <v>859</v>
      </c>
      <c r="G656" s="33"/>
      <c r="H656" s="33"/>
      <c r="I656" s="94"/>
      <c r="J656" s="33"/>
      <c r="K656" s="33"/>
      <c r="L656" s="34"/>
      <c r="M656" s="174"/>
      <c r="N656" s="175"/>
      <c r="O656" s="59"/>
      <c r="P656" s="59"/>
      <c r="Q656" s="59"/>
      <c r="R656" s="59"/>
      <c r="S656" s="59"/>
      <c r="T656" s="60"/>
      <c r="U656" s="33"/>
      <c r="V656" s="33"/>
      <c r="W656" s="33"/>
      <c r="X656" s="33"/>
      <c r="Y656" s="33"/>
      <c r="Z656" s="33"/>
      <c r="AA656" s="33"/>
      <c r="AB656" s="33"/>
      <c r="AC656" s="33"/>
      <c r="AD656" s="33"/>
      <c r="AE656" s="33"/>
      <c r="AT656" s="18" t="s">
        <v>154</v>
      </c>
      <c r="AU656" s="18" t="s">
        <v>82</v>
      </c>
    </row>
    <row r="657" spans="1:65" s="13" customFormat="1" ht="11.25">
      <c r="B657" s="177"/>
      <c r="D657" s="172" t="s">
        <v>156</v>
      </c>
      <c r="E657" s="178" t="s">
        <v>1</v>
      </c>
      <c r="F657" s="179" t="s">
        <v>860</v>
      </c>
      <c r="H657" s="180">
        <v>132.6</v>
      </c>
      <c r="I657" s="181"/>
      <c r="L657" s="177"/>
      <c r="M657" s="182"/>
      <c r="N657" s="183"/>
      <c r="O657" s="183"/>
      <c r="P657" s="183"/>
      <c r="Q657" s="183"/>
      <c r="R657" s="183"/>
      <c r="S657" s="183"/>
      <c r="T657" s="184"/>
      <c r="AT657" s="178" t="s">
        <v>156</v>
      </c>
      <c r="AU657" s="178" t="s">
        <v>82</v>
      </c>
      <c r="AV657" s="13" t="s">
        <v>82</v>
      </c>
      <c r="AW657" s="13" t="s">
        <v>29</v>
      </c>
      <c r="AX657" s="13" t="s">
        <v>72</v>
      </c>
      <c r="AY657" s="178" t="s">
        <v>142</v>
      </c>
    </row>
    <row r="658" spans="1:65" s="13" customFormat="1" ht="11.25">
      <c r="B658" s="177"/>
      <c r="D658" s="172" t="s">
        <v>156</v>
      </c>
      <c r="E658" s="178" t="s">
        <v>1</v>
      </c>
      <c r="F658" s="179" t="s">
        <v>836</v>
      </c>
      <c r="H658" s="180">
        <v>368</v>
      </c>
      <c r="I658" s="181"/>
      <c r="L658" s="177"/>
      <c r="M658" s="182"/>
      <c r="N658" s="183"/>
      <c r="O658" s="183"/>
      <c r="P658" s="183"/>
      <c r="Q658" s="183"/>
      <c r="R658" s="183"/>
      <c r="S658" s="183"/>
      <c r="T658" s="184"/>
      <c r="AT658" s="178" t="s">
        <v>156</v>
      </c>
      <c r="AU658" s="178" t="s">
        <v>82</v>
      </c>
      <c r="AV658" s="13" t="s">
        <v>82</v>
      </c>
      <c r="AW658" s="13" t="s">
        <v>29</v>
      </c>
      <c r="AX658" s="13" t="s">
        <v>72</v>
      </c>
      <c r="AY658" s="178" t="s">
        <v>142</v>
      </c>
    </row>
    <row r="659" spans="1:65" s="13" customFormat="1" ht="11.25">
      <c r="B659" s="177"/>
      <c r="D659" s="172" t="s">
        <v>156</v>
      </c>
      <c r="E659" s="178" t="s">
        <v>1</v>
      </c>
      <c r="F659" s="179" t="s">
        <v>837</v>
      </c>
      <c r="H659" s="180">
        <v>391.5</v>
      </c>
      <c r="I659" s="181"/>
      <c r="L659" s="177"/>
      <c r="M659" s="182"/>
      <c r="N659" s="183"/>
      <c r="O659" s="183"/>
      <c r="P659" s="183"/>
      <c r="Q659" s="183"/>
      <c r="R659" s="183"/>
      <c r="S659" s="183"/>
      <c r="T659" s="184"/>
      <c r="AT659" s="178" t="s">
        <v>156</v>
      </c>
      <c r="AU659" s="178" t="s">
        <v>82</v>
      </c>
      <c r="AV659" s="13" t="s">
        <v>82</v>
      </c>
      <c r="AW659" s="13" t="s">
        <v>29</v>
      </c>
      <c r="AX659" s="13" t="s">
        <v>72</v>
      </c>
      <c r="AY659" s="178" t="s">
        <v>142</v>
      </c>
    </row>
    <row r="660" spans="1:65" s="13" customFormat="1" ht="11.25">
      <c r="B660" s="177"/>
      <c r="D660" s="172" t="s">
        <v>156</v>
      </c>
      <c r="E660" s="178" t="s">
        <v>1</v>
      </c>
      <c r="F660" s="179" t="s">
        <v>838</v>
      </c>
      <c r="H660" s="180">
        <v>21.6</v>
      </c>
      <c r="I660" s="181"/>
      <c r="L660" s="177"/>
      <c r="M660" s="182"/>
      <c r="N660" s="183"/>
      <c r="O660" s="183"/>
      <c r="P660" s="183"/>
      <c r="Q660" s="183"/>
      <c r="R660" s="183"/>
      <c r="S660" s="183"/>
      <c r="T660" s="184"/>
      <c r="AT660" s="178" t="s">
        <v>156</v>
      </c>
      <c r="AU660" s="178" t="s">
        <v>82</v>
      </c>
      <c r="AV660" s="13" t="s">
        <v>82</v>
      </c>
      <c r="AW660" s="13" t="s">
        <v>29</v>
      </c>
      <c r="AX660" s="13" t="s">
        <v>72</v>
      </c>
      <c r="AY660" s="178" t="s">
        <v>142</v>
      </c>
    </row>
    <row r="661" spans="1:65" s="13" customFormat="1" ht="11.25">
      <c r="B661" s="177"/>
      <c r="D661" s="172" t="s">
        <v>156</v>
      </c>
      <c r="E661" s="178" t="s">
        <v>1</v>
      </c>
      <c r="F661" s="179" t="s">
        <v>839</v>
      </c>
      <c r="H661" s="180">
        <v>0.48</v>
      </c>
      <c r="I661" s="181"/>
      <c r="L661" s="177"/>
      <c r="M661" s="182"/>
      <c r="N661" s="183"/>
      <c r="O661" s="183"/>
      <c r="P661" s="183"/>
      <c r="Q661" s="183"/>
      <c r="R661" s="183"/>
      <c r="S661" s="183"/>
      <c r="T661" s="184"/>
      <c r="AT661" s="178" t="s">
        <v>156</v>
      </c>
      <c r="AU661" s="178" t="s">
        <v>82</v>
      </c>
      <c r="AV661" s="13" t="s">
        <v>82</v>
      </c>
      <c r="AW661" s="13" t="s">
        <v>29</v>
      </c>
      <c r="AX661" s="13" t="s">
        <v>72</v>
      </c>
      <c r="AY661" s="178" t="s">
        <v>142</v>
      </c>
    </row>
    <row r="662" spans="1:65" s="14" customFormat="1" ht="11.25">
      <c r="B662" s="185"/>
      <c r="D662" s="172" t="s">
        <v>156</v>
      </c>
      <c r="E662" s="186" t="s">
        <v>1</v>
      </c>
      <c r="F662" s="187" t="s">
        <v>158</v>
      </c>
      <c r="H662" s="188">
        <v>914.18</v>
      </c>
      <c r="I662" s="189"/>
      <c r="L662" s="185"/>
      <c r="M662" s="190"/>
      <c r="N662" s="191"/>
      <c r="O662" s="191"/>
      <c r="P662" s="191"/>
      <c r="Q662" s="191"/>
      <c r="R662" s="191"/>
      <c r="S662" s="191"/>
      <c r="T662" s="192"/>
      <c r="AT662" s="186" t="s">
        <v>156</v>
      </c>
      <c r="AU662" s="186" t="s">
        <v>82</v>
      </c>
      <c r="AV662" s="14" t="s">
        <v>150</v>
      </c>
      <c r="AW662" s="14" t="s">
        <v>29</v>
      </c>
      <c r="AX662" s="14" t="s">
        <v>80</v>
      </c>
      <c r="AY662" s="186" t="s">
        <v>142</v>
      </c>
    </row>
    <row r="663" spans="1:65" s="2" customFormat="1" ht="21.75" customHeight="1">
      <c r="A663" s="33"/>
      <c r="B663" s="158"/>
      <c r="C663" s="159" t="s">
        <v>861</v>
      </c>
      <c r="D663" s="159" t="s">
        <v>145</v>
      </c>
      <c r="E663" s="160" t="s">
        <v>862</v>
      </c>
      <c r="F663" s="161" t="s">
        <v>863</v>
      </c>
      <c r="G663" s="162" t="s">
        <v>229</v>
      </c>
      <c r="H663" s="163">
        <v>2885.4</v>
      </c>
      <c r="I663" s="164"/>
      <c r="J663" s="165">
        <f>ROUND(I663*H663,2)</f>
        <v>0</v>
      </c>
      <c r="K663" s="161" t="s">
        <v>149</v>
      </c>
      <c r="L663" s="34"/>
      <c r="M663" s="166" t="s">
        <v>1</v>
      </c>
      <c r="N663" s="167" t="s">
        <v>37</v>
      </c>
      <c r="O663" s="59"/>
      <c r="P663" s="168">
        <f>O663*H663</f>
        <v>0</v>
      </c>
      <c r="Q663" s="168">
        <v>0</v>
      </c>
      <c r="R663" s="168">
        <f>Q663*H663</f>
        <v>0</v>
      </c>
      <c r="S663" s="168">
        <v>0</v>
      </c>
      <c r="T663" s="169">
        <f>S663*H663</f>
        <v>0</v>
      </c>
      <c r="U663" s="33"/>
      <c r="V663" s="33"/>
      <c r="W663" s="33"/>
      <c r="X663" s="33"/>
      <c r="Y663" s="33"/>
      <c r="Z663" s="33"/>
      <c r="AA663" s="33"/>
      <c r="AB663" s="33"/>
      <c r="AC663" s="33"/>
      <c r="AD663" s="33"/>
      <c r="AE663" s="33"/>
      <c r="AR663" s="170" t="s">
        <v>150</v>
      </c>
      <c r="AT663" s="170" t="s">
        <v>145</v>
      </c>
      <c r="AU663" s="170" t="s">
        <v>82</v>
      </c>
      <c r="AY663" s="18" t="s">
        <v>142</v>
      </c>
      <c r="BE663" s="171">
        <f>IF(N663="základní",J663,0)</f>
        <v>0</v>
      </c>
      <c r="BF663" s="171">
        <f>IF(N663="snížená",J663,0)</f>
        <v>0</v>
      </c>
      <c r="BG663" s="171">
        <f>IF(N663="zákl. přenesená",J663,0)</f>
        <v>0</v>
      </c>
      <c r="BH663" s="171">
        <f>IF(N663="sníž. přenesená",J663,0)</f>
        <v>0</v>
      </c>
      <c r="BI663" s="171">
        <f>IF(N663="nulová",J663,0)</f>
        <v>0</v>
      </c>
      <c r="BJ663" s="18" t="s">
        <v>80</v>
      </c>
      <c r="BK663" s="171">
        <f>ROUND(I663*H663,2)</f>
        <v>0</v>
      </c>
      <c r="BL663" s="18" t="s">
        <v>150</v>
      </c>
      <c r="BM663" s="170" t="s">
        <v>864</v>
      </c>
    </row>
    <row r="664" spans="1:65" s="2" customFormat="1" ht="29.25">
      <c r="A664" s="33"/>
      <c r="B664" s="34"/>
      <c r="C664" s="33"/>
      <c r="D664" s="172" t="s">
        <v>152</v>
      </c>
      <c r="E664" s="33"/>
      <c r="F664" s="173" t="s">
        <v>865</v>
      </c>
      <c r="G664" s="33"/>
      <c r="H664" s="33"/>
      <c r="I664" s="94"/>
      <c r="J664" s="33"/>
      <c r="K664" s="33"/>
      <c r="L664" s="34"/>
      <c r="M664" s="174"/>
      <c r="N664" s="175"/>
      <c r="O664" s="59"/>
      <c r="P664" s="59"/>
      <c r="Q664" s="59"/>
      <c r="R664" s="59"/>
      <c r="S664" s="59"/>
      <c r="T664" s="60"/>
      <c r="U664" s="33"/>
      <c r="V664" s="33"/>
      <c r="W664" s="33"/>
      <c r="X664" s="33"/>
      <c r="Y664" s="33"/>
      <c r="Z664" s="33"/>
      <c r="AA664" s="33"/>
      <c r="AB664" s="33"/>
      <c r="AC664" s="33"/>
      <c r="AD664" s="33"/>
      <c r="AE664" s="33"/>
      <c r="AT664" s="18" t="s">
        <v>152</v>
      </c>
      <c r="AU664" s="18" t="s">
        <v>82</v>
      </c>
    </row>
    <row r="665" spans="1:65" s="2" customFormat="1" ht="78">
      <c r="A665" s="33"/>
      <c r="B665" s="34"/>
      <c r="C665" s="33"/>
      <c r="D665" s="172" t="s">
        <v>154</v>
      </c>
      <c r="E665" s="33"/>
      <c r="F665" s="176" t="s">
        <v>859</v>
      </c>
      <c r="G665" s="33"/>
      <c r="H665" s="33"/>
      <c r="I665" s="94"/>
      <c r="J665" s="33"/>
      <c r="K665" s="33"/>
      <c r="L665" s="34"/>
      <c r="M665" s="174"/>
      <c r="N665" s="175"/>
      <c r="O665" s="59"/>
      <c r="P665" s="59"/>
      <c r="Q665" s="59"/>
      <c r="R665" s="59"/>
      <c r="S665" s="59"/>
      <c r="T665" s="60"/>
      <c r="U665" s="33"/>
      <c r="V665" s="33"/>
      <c r="W665" s="33"/>
      <c r="X665" s="33"/>
      <c r="Y665" s="33"/>
      <c r="Z665" s="33"/>
      <c r="AA665" s="33"/>
      <c r="AB665" s="33"/>
      <c r="AC665" s="33"/>
      <c r="AD665" s="33"/>
      <c r="AE665" s="33"/>
      <c r="AT665" s="18" t="s">
        <v>154</v>
      </c>
      <c r="AU665" s="18" t="s">
        <v>82</v>
      </c>
    </row>
    <row r="666" spans="1:65" s="13" customFormat="1" ht="11.25">
      <c r="B666" s="177"/>
      <c r="D666" s="172" t="s">
        <v>156</v>
      </c>
      <c r="E666" s="178" t="s">
        <v>1</v>
      </c>
      <c r="F666" s="179" t="s">
        <v>832</v>
      </c>
      <c r="H666" s="180">
        <v>1808.4</v>
      </c>
      <c r="I666" s="181"/>
      <c r="L666" s="177"/>
      <c r="M666" s="182"/>
      <c r="N666" s="183"/>
      <c r="O666" s="183"/>
      <c r="P666" s="183"/>
      <c r="Q666" s="183"/>
      <c r="R666" s="183"/>
      <c r="S666" s="183"/>
      <c r="T666" s="184"/>
      <c r="AT666" s="178" t="s">
        <v>156</v>
      </c>
      <c r="AU666" s="178" t="s">
        <v>82</v>
      </c>
      <c r="AV666" s="13" t="s">
        <v>82</v>
      </c>
      <c r="AW666" s="13" t="s">
        <v>29</v>
      </c>
      <c r="AX666" s="13" t="s">
        <v>72</v>
      </c>
      <c r="AY666" s="178" t="s">
        <v>142</v>
      </c>
    </row>
    <row r="667" spans="1:65" s="13" customFormat="1" ht="11.25">
      <c r="B667" s="177"/>
      <c r="D667" s="172" t="s">
        <v>156</v>
      </c>
      <c r="E667" s="178" t="s">
        <v>1</v>
      </c>
      <c r="F667" s="179" t="s">
        <v>833</v>
      </c>
      <c r="H667" s="180">
        <v>812</v>
      </c>
      <c r="I667" s="181"/>
      <c r="L667" s="177"/>
      <c r="M667" s="182"/>
      <c r="N667" s="183"/>
      <c r="O667" s="183"/>
      <c r="P667" s="183"/>
      <c r="Q667" s="183"/>
      <c r="R667" s="183"/>
      <c r="S667" s="183"/>
      <c r="T667" s="184"/>
      <c r="AT667" s="178" t="s">
        <v>156</v>
      </c>
      <c r="AU667" s="178" t="s">
        <v>82</v>
      </c>
      <c r="AV667" s="13" t="s">
        <v>82</v>
      </c>
      <c r="AW667" s="13" t="s">
        <v>29</v>
      </c>
      <c r="AX667" s="13" t="s">
        <v>72</v>
      </c>
      <c r="AY667" s="178" t="s">
        <v>142</v>
      </c>
    </row>
    <row r="668" spans="1:65" s="13" customFormat="1" ht="11.25">
      <c r="B668" s="177"/>
      <c r="D668" s="172" t="s">
        <v>156</v>
      </c>
      <c r="E668" s="178" t="s">
        <v>1</v>
      </c>
      <c r="F668" s="179" t="s">
        <v>834</v>
      </c>
      <c r="H668" s="180">
        <v>265</v>
      </c>
      <c r="I668" s="181"/>
      <c r="L668" s="177"/>
      <c r="M668" s="182"/>
      <c r="N668" s="183"/>
      <c r="O668" s="183"/>
      <c r="P668" s="183"/>
      <c r="Q668" s="183"/>
      <c r="R668" s="183"/>
      <c r="S668" s="183"/>
      <c r="T668" s="184"/>
      <c r="AT668" s="178" t="s">
        <v>156</v>
      </c>
      <c r="AU668" s="178" t="s">
        <v>82</v>
      </c>
      <c r="AV668" s="13" t="s">
        <v>82</v>
      </c>
      <c r="AW668" s="13" t="s">
        <v>29</v>
      </c>
      <c r="AX668" s="13" t="s">
        <v>72</v>
      </c>
      <c r="AY668" s="178" t="s">
        <v>142</v>
      </c>
    </row>
    <row r="669" spans="1:65" s="14" customFormat="1" ht="11.25">
      <c r="B669" s="185"/>
      <c r="D669" s="172" t="s">
        <v>156</v>
      </c>
      <c r="E669" s="186" t="s">
        <v>1</v>
      </c>
      <c r="F669" s="187" t="s">
        <v>158</v>
      </c>
      <c r="H669" s="188">
        <v>2885.4</v>
      </c>
      <c r="I669" s="189"/>
      <c r="L669" s="185"/>
      <c r="M669" s="190"/>
      <c r="N669" s="191"/>
      <c r="O669" s="191"/>
      <c r="P669" s="191"/>
      <c r="Q669" s="191"/>
      <c r="R669" s="191"/>
      <c r="S669" s="191"/>
      <c r="T669" s="192"/>
      <c r="AT669" s="186" t="s">
        <v>156</v>
      </c>
      <c r="AU669" s="186" t="s">
        <v>82</v>
      </c>
      <c r="AV669" s="14" t="s">
        <v>150</v>
      </c>
      <c r="AW669" s="14" t="s">
        <v>29</v>
      </c>
      <c r="AX669" s="14" t="s">
        <v>80</v>
      </c>
      <c r="AY669" s="186" t="s">
        <v>142</v>
      </c>
    </row>
    <row r="670" spans="1:65" s="12" customFormat="1" ht="22.9" customHeight="1">
      <c r="B670" s="145"/>
      <c r="D670" s="146" t="s">
        <v>71</v>
      </c>
      <c r="E670" s="156" t="s">
        <v>866</v>
      </c>
      <c r="F670" s="156" t="s">
        <v>867</v>
      </c>
      <c r="I670" s="148"/>
      <c r="J670" s="157">
        <f>BK670</f>
        <v>0</v>
      </c>
      <c r="L670" s="145"/>
      <c r="M670" s="150"/>
      <c r="N670" s="151"/>
      <c r="O670" s="151"/>
      <c r="P670" s="152">
        <f>SUM(P671:P676)</f>
        <v>0</v>
      </c>
      <c r="Q670" s="151"/>
      <c r="R670" s="152">
        <f>SUM(R671:R676)</f>
        <v>0</v>
      </c>
      <c r="S670" s="151"/>
      <c r="T670" s="153">
        <f>SUM(T671:T676)</f>
        <v>0</v>
      </c>
      <c r="AR670" s="146" t="s">
        <v>80</v>
      </c>
      <c r="AT670" s="154" t="s">
        <v>71</v>
      </c>
      <c r="AU670" s="154" t="s">
        <v>80</v>
      </c>
      <c r="AY670" s="146" t="s">
        <v>142</v>
      </c>
      <c r="BK670" s="155">
        <f>SUM(BK671:BK676)</f>
        <v>0</v>
      </c>
    </row>
    <row r="671" spans="1:65" s="2" customFormat="1" ht="21.75" customHeight="1">
      <c r="A671" s="33"/>
      <c r="B671" s="158"/>
      <c r="C671" s="159" t="s">
        <v>868</v>
      </c>
      <c r="D671" s="159" t="s">
        <v>145</v>
      </c>
      <c r="E671" s="160" t="s">
        <v>869</v>
      </c>
      <c r="F671" s="161" t="s">
        <v>870</v>
      </c>
      <c r="G671" s="162" t="s">
        <v>229</v>
      </c>
      <c r="H671" s="163">
        <v>3796.2370000000001</v>
      </c>
      <c r="I671" s="164"/>
      <c r="J671" s="165">
        <f>ROUND(I671*H671,2)</f>
        <v>0</v>
      </c>
      <c r="K671" s="161" t="s">
        <v>149</v>
      </c>
      <c r="L671" s="34"/>
      <c r="M671" s="166" t="s">
        <v>1</v>
      </c>
      <c r="N671" s="167" t="s">
        <v>37</v>
      </c>
      <c r="O671" s="59"/>
      <c r="P671" s="168">
        <f>O671*H671</f>
        <v>0</v>
      </c>
      <c r="Q671" s="168">
        <v>0</v>
      </c>
      <c r="R671" s="168">
        <f>Q671*H671</f>
        <v>0</v>
      </c>
      <c r="S671" s="168">
        <v>0</v>
      </c>
      <c r="T671" s="169">
        <f>S671*H671</f>
        <v>0</v>
      </c>
      <c r="U671" s="33"/>
      <c r="V671" s="33"/>
      <c r="W671" s="33"/>
      <c r="X671" s="33"/>
      <c r="Y671" s="33"/>
      <c r="Z671" s="33"/>
      <c r="AA671" s="33"/>
      <c r="AB671" s="33"/>
      <c r="AC671" s="33"/>
      <c r="AD671" s="33"/>
      <c r="AE671" s="33"/>
      <c r="AR671" s="170" t="s">
        <v>196</v>
      </c>
      <c r="AT671" s="170" t="s">
        <v>145</v>
      </c>
      <c r="AU671" s="170" t="s">
        <v>82</v>
      </c>
      <c r="AY671" s="18" t="s">
        <v>142</v>
      </c>
      <c r="BE671" s="171">
        <f>IF(N671="základní",J671,0)</f>
        <v>0</v>
      </c>
      <c r="BF671" s="171">
        <f>IF(N671="snížená",J671,0)</f>
        <v>0</v>
      </c>
      <c r="BG671" s="171">
        <f>IF(N671="zákl. přenesená",J671,0)</f>
        <v>0</v>
      </c>
      <c r="BH671" s="171">
        <f>IF(N671="sníž. přenesená",J671,0)</f>
        <v>0</v>
      </c>
      <c r="BI671" s="171">
        <f>IF(N671="nulová",J671,0)</f>
        <v>0</v>
      </c>
      <c r="BJ671" s="18" t="s">
        <v>80</v>
      </c>
      <c r="BK671" s="171">
        <f>ROUND(I671*H671,2)</f>
        <v>0</v>
      </c>
      <c r="BL671" s="18" t="s">
        <v>196</v>
      </c>
      <c r="BM671" s="170" t="s">
        <v>871</v>
      </c>
    </row>
    <row r="672" spans="1:65" s="2" customFormat="1" ht="29.25">
      <c r="A672" s="33"/>
      <c r="B672" s="34"/>
      <c r="C672" s="33"/>
      <c r="D672" s="172" t="s">
        <v>152</v>
      </c>
      <c r="E672" s="33"/>
      <c r="F672" s="173" t="s">
        <v>872</v>
      </c>
      <c r="G672" s="33"/>
      <c r="H672" s="33"/>
      <c r="I672" s="94"/>
      <c r="J672" s="33"/>
      <c r="K672" s="33"/>
      <c r="L672" s="34"/>
      <c r="M672" s="174"/>
      <c r="N672" s="175"/>
      <c r="O672" s="59"/>
      <c r="P672" s="59"/>
      <c r="Q672" s="59"/>
      <c r="R672" s="59"/>
      <c r="S672" s="59"/>
      <c r="T672" s="60"/>
      <c r="U672" s="33"/>
      <c r="V672" s="33"/>
      <c r="W672" s="33"/>
      <c r="X672" s="33"/>
      <c r="Y672" s="33"/>
      <c r="Z672" s="33"/>
      <c r="AA672" s="33"/>
      <c r="AB672" s="33"/>
      <c r="AC672" s="33"/>
      <c r="AD672" s="33"/>
      <c r="AE672" s="33"/>
      <c r="AT672" s="18" t="s">
        <v>152</v>
      </c>
      <c r="AU672" s="18" t="s">
        <v>82</v>
      </c>
    </row>
    <row r="673" spans="1:65" s="2" customFormat="1" ht="29.25">
      <c r="A673" s="33"/>
      <c r="B673" s="34"/>
      <c r="C673" s="33"/>
      <c r="D673" s="172" t="s">
        <v>154</v>
      </c>
      <c r="E673" s="33"/>
      <c r="F673" s="176" t="s">
        <v>873</v>
      </c>
      <c r="G673" s="33"/>
      <c r="H673" s="33"/>
      <c r="I673" s="94"/>
      <c r="J673" s="33"/>
      <c r="K673" s="33"/>
      <c r="L673" s="34"/>
      <c r="M673" s="174"/>
      <c r="N673" s="175"/>
      <c r="O673" s="59"/>
      <c r="P673" s="59"/>
      <c r="Q673" s="59"/>
      <c r="R673" s="59"/>
      <c r="S673" s="59"/>
      <c r="T673" s="60"/>
      <c r="U673" s="33"/>
      <c r="V673" s="33"/>
      <c r="W673" s="33"/>
      <c r="X673" s="33"/>
      <c r="Y673" s="33"/>
      <c r="Z673" s="33"/>
      <c r="AA673" s="33"/>
      <c r="AB673" s="33"/>
      <c r="AC673" s="33"/>
      <c r="AD673" s="33"/>
      <c r="AE673" s="33"/>
      <c r="AT673" s="18" t="s">
        <v>154</v>
      </c>
      <c r="AU673" s="18" t="s">
        <v>82</v>
      </c>
    </row>
    <row r="674" spans="1:65" s="2" customFormat="1" ht="21.75" customHeight="1">
      <c r="A674" s="33"/>
      <c r="B674" s="158"/>
      <c r="C674" s="159" t="s">
        <v>874</v>
      </c>
      <c r="D674" s="159" t="s">
        <v>145</v>
      </c>
      <c r="E674" s="160" t="s">
        <v>875</v>
      </c>
      <c r="F674" s="161" t="s">
        <v>876</v>
      </c>
      <c r="G674" s="162" t="s">
        <v>229</v>
      </c>
      <c r="H674" s="163">
        <v>3796.2370000000001</v>
      </c>
      <c r="I674" s="164"/>
      <c r="J674" s="165">
        <f>ROUND(I674*H674,2)</f>
        <v>0</v>
      </c>
      <c r="K674" s="161" t="s">
        <v>149</v>
      </c>
      <c r="L674" s="34"/>
      <c r="M674" s="166" t="s">
        <v>1</v>
      </c>
      <c r="N674" s="167" t="s">
        <v>37</v>
      </c>
      <c r="O674" s="59"/>
      <c r="P674" s="168">
        <f>O674*H674</f>
        <v>0</v>
      </c>
      <c r="Q674" s="168">
        <v>0</v>
      </c>
      <c r="R674" s="168">
        <f>Q674*H674</f>
        <v>0</v>
      </c>
      <c r="S674" s="168">
        <v>0</v>
      </c>
      <c r="T674" s="169">
        <f>S674*H674</f>
        <v>0</v>
      </c>
      <c r="U674" s="33"/>
      <c r="V674" s="33"/>
      <c r="W674" s="33"/>
      <c r="X674" s="33"/>
      <c r="Y674" s="33"/>
      <c r="Z674" s="33"/>
      <c r="AA674" s="33"/>
      <c r="AB674" s="33"/>
      <c r="AC674" s="33"/>
      <c r="AD674" s="33"/>
      <c r="AE674" s="33"/>
      <c r="AR674" s="170" t="s">
        <v>150</v>
      </c>
      <c r="AT674" s="170" t="s">
        <v>145</v>
      </c>
      <c r="AU674" s="170" t="s">
        <v>82</v>
      </c>
      <c r="AY674" s="18" t="s">
        <v>142</v>
      </c>
      <c r="BE674" s="171">
        <f>IF(N674="základní",J674,0)</f>
        <v>0</v>
      </c>
      <c r="BF674" s="171">
        <f>IF(N674="snížená",J674,0)</f>
        <v>0</v>
      </c>
      <c r="BG674" s="171">
        <f>IF(N674="zákl. přenesená",J674,0)</f>
        <v>0</v>
      </c>
      <c r="BH674" s="171">
        <f>IF(N674="sníž. přenesená",J674,0)</f>
        <v>0</v>
      </c>
      <c r="BI674" s="171">
        <f>IF(N674="nulová",J674,0)</f>
        <v>0</v>
      </c>
      <c r="BJ674" s="18" t="s">
        <v>80</v>
      </c>
      <c r="BK674" s="171">
        <f>ROUND(I674*H674,2)</f>
        <v>0</v>
      </c>
      <c r="BL674" s="18" t="s">
        <v>150</v>
      </c>
      <c r="BM674" s="170" t="s">
        <v>877</v>
      </c>
    </row>
    <row r="675" spans="1:65" s="2" customFormat="1" ht="29.25">
      <c r="A675" s="33"/>
      <c r="B675" s="34"/>
      <c r="C675" s="33"/>
      <c r="D675" s="172" t="s">
        <v>152</v>
      </c>
      <c r="E675" s="33"/>
      <c r="F675" s="173" t="s">
        <v>878</v>
      </c>
      <c r="G675" s="33"/>
      <c r="H675" s="33"/>
      <c r="I675" s="94"/>
      <c r="J675" s="33"/>
      <c r="K675" s="33"/>
      <c r="L675" s="34"/>
      <c r="M675" s="174"/>
      <c r="N675" s="175"/>
      <c r="O675" s="59"/>
      <c r="P675" s="59"/>
      <c r="Q675" s="59"/>
      <c r="R675" s="59"/>
      <c r="S675" s="59"/>
      <c r="T675" s="60"/>
      <c r="U675" s="33"/>
      <c r="V675" s="33"/>
      <c r="W675" s="33"/>
      <c r="X675" s="33"/>
      <c r="Y675" s="33"/>
      <c r="Z675" s="33"/>
      <c r="AA675" s="33"/>
      <c r="AB675" s="33"/>
      <c r="AC675" s="33"/>
      <c r="AD675" s="33"/>
      <c r="AE675" s="33"/>
      <c r="AT675" s="18" t="s">
        <v>152</v>
      </c>
      <c r="AU675" s="18" t="s">
        <v>82</v>
      </c>
    </row>
    <row r="676" spans="1:65" s="2" customFormat="1" ht="29.25">
      <c r="A676" s="33"/>
      <c r="B676" s="34"/>
      <c r="C676" s="33"/>
      <c r="D676" s="172" t="s">
        <v>154</v>
      </c>
      <c r="E676" s="33"/>
      <c r="F676" s="176" t="s">
        <v>873</v>
      </c>
      <c r="G676" s="33"/>
      <c r="H676" s="33"/>
      <c r="I676" s="94"/>
      <c r="J676" s="33"/>
      <c r="K676" s="33"/>
      <c r="L676" s="34"/>
      <c r="M676" s="174"/>
      <c r="N676" s="175"/>
      <c r="O676" s="59"/>
      <c r="P676" s="59"/>
      <c r="Q676" s="59"/>
      <c r="R676" s="59"/>
      <c r="S676" s="59"/>
      <c r="T676" s="60"/>
      <c r="U676" s="33"/>
      <c r="V676" s="33"/>
      <c r="W676" s="33"/>
      <c r="X676" s="33"/>
      <c r="Y676" s="33"/>
      <c r="Z676" s="33"/>
      <c r="AA676" s="33"/>
      <c r="AB676" s="33"/>
      <c r="AC676" s="33"/>
      <c r="AD676" s="33"/>
      <c r="AE676" s="33"/>
      <c r="AT676" s="18" t="s">
        <v>154</v>
      </c>
      <c r="AU676" s="18" t="s">
        <v>82</v>
      </c>
    </row>
    <row r="677" spans="1:65" s="12" customFormat="1" ht="25.9" customHeight="1">
      <c r="B677" s="145"/>
      <c r="D677" s="146" t="s">
        <v>71</v>
      </c>
      <c r="E677" s="147" t="s">
        <v>879</v>
      </c>
      <c r="F677" s="147" t="s">
        <v>880</v>
      </c>
      <c r="I677" s="148"/>
      <c r="J677" s="149">
        <f>BK677</f>
        <v>0</v>
      </c>
      <c r="L677" s="145"/>
      <c r="M677" s="150"/>
      <c r="N677" s="151"/>
      <c r="O677" s="151"/>
      <c r="P677" s="152">
        <f>P678</f>
        <v>0</v>
      </c>
      <c r="Q677" s="151"/>
      <c r="R677" s="152">
        <f>R678</f>
        <v>0.18629999999999999</v>
      </c>
      <c r="S677" s="151"/>
      <c r="T677" s="153">
        <f>T678</f>
        <v>0</v>
      </c>
      <c r="AR677" s="146" t="s">
        <v>82</v>
      </c>
      <c r="AT677" s="154" t="s">
        <v>71</v>
      </c>
      <c r="AU677" s="154" t="s">
        <v>72</v>
      </c>
      <c r="AY677" s="146" t="s">
        <v>142</v>
      </c>
      <c r="BK677" s="155">
        <f>BK678</f>
        <v>0</v>
      </c>
    </row>
    <row r="678" spans="1:65" s="12" customFormat="1" ht="22.9" customHeight="1">
      <c r="B678" s="145"/>
      <c r="D678" s="146" t="s">
        <v>71</v>
      </c>
      <c r="E678" s="156" t="s">
        <v>881</v>
      </c>
      <c r="F678" s="156" t="s">
        <v>882</v>
      </c>
      <c r="I678" s="148"/>
      <c r="J678" s="157">
        <f>BK678</f>
        <v>0</v>
      </c>
      <c r="L678" s="145"/>
      <c r="M678" s="150"/>
      <c r="N678" s="151"/>
      <c r="O678" s="151"/>
      <c r="P678" s="152">
        <f>SUM(P679:P682)</f>
        <v>0</v>
      </c>
      <c r="Q678" s="151"/>
      <c r="R678" s="152">
        <f>SUM(R679:R682)</f>
        <v>0.18629999999999999</v>
      </c>
      <c r="S678" s="151"/>
      <c r="T678" s="153">
        <f>SUM(T679:T682)</f>
        <v>0</v>
      </c>
      <c r="AR678" s="146" t="s">
        <v>82</v>
      </c>
      <c r="AT678" s="154" t="s">
        <v>71</v>
      </c>
      <c r="AU678" s="154" t="s">
        <v>80</v>
      </c>
      <c r="AY678" s="146" t="s">
        <v>142</v>
      </c>
      <c r="BK678" s="155">
        <f>SUM(BK679:BK682)</f>
        <v>0</v>
      </c>
    </row>
    <row r="679" spans="1:65" s="2" customFormat="1" ht="21.75" customHeight="1">
      <c r="A679" s="33"/>
      <c r="B679" s="158"/>
      <c r="C679" s="159" t="s">
        <v>883</v>
      </c>
      <c r="D679" s="159" t="s">
        <v>145</v>
      </c>
      <c r="E679" s="160" t="s">
        <v>884</v>
      </c>
      <c r="F679" s="161" t="s">
        <v>885</v>
      </c>
      <c r="G679" s="162" t="s">
        <v>148</v>
      </c>
      <c r="H679" s="163">
        <v>270</v>
      </c>
      <c r="I679" s="164"/>
      <c r="J679" s="165">
        <f>ROUND(I679*H679,2)</f>
        <v>0</v>
      </c>
      <c r="K679" s="161" t="s">
        <v>149</v>
      </c>
      <c r="L679" s="34"/>
      <c r="M679" s="166" t="s">
        <v>1</v>
      </c>
      <c r="N679" s="167" t="s">
        <v>37</v>
      </c>
      <c r="O679" s="59"/>
      <c r="P679" s="168">
        <f>O679*H679</f>
        <v>0</v>
      </c>
      <c r="Q679" s="168">
        <v>6.8999999999999997E-4</v>
      </c>
      <c r="R679" s="168">
        <f>Q679*H679</f>
        <v>0.18629999999999999</v>
      </c>
      <c r="S679" s="168">
        <v>0</v>
      </c>
      <c r="T679" s="169">
        <f>S679*H679</f>
        <v>0</v>
      </c>
      <c r="U679" s="33"/>
      <c r="V679" s="33"/>
      <c r="W679" s="33"/>
      <c r="X679" s="33"/>
      <c r="Y679" s="33"/>
      <c r="Z679" s="33"/>
      <c r="AA679" s="33"/>
      <c r="AB679" s="33"/>
      <c r="AC679" s="33"/>
      <c r="AD679" s="33"/>
      <c r="AE679" s="33"/>
      <c r="AR679" s="170" t="s">
        <v>196</v>
      </c>
      <c r="AT679" s="170" t="s">
        <v>145</v>
      </c>
      <c r="AU679" s="170" t="s">
        <v>82</v>
      </c>
      <c r="AY679" s="18" t="s">
        <v>142</v>
      </c>
      <c r="BE679" s="171">
        <f>IF(N679="základní",J679,0)</f>
        <v>0</v>
      </c>
      <c r="BF679" s="171">
        <f>IF(N679="snížená",J679,0)</f>
        <v>0</v>
      </c>
      <c r="BG679" s="171">
        <f>IF(N679="zákl. přenesená",J679,0)</f>
        <v>0</v>
      </c>
      <c r="BH679" s="171">
        <f>IF(N679="sníž. přenesená",J679,0)</f>
        <v>0</v>
      </c>
      <c r="BI679" s="171">
        <f>IF(N679="nulová",J679,0)</f>
        <v>0</v>
      </c>
      <c r="BJ679" s="18" t="s">
        <v>80</v>
      </c>
      <c r="BK679" s="171">
        <f>ROUND(I679*H679,2)</f>
        <v>0</v>
      </c>
      <c r="BL679" s="18" t="s">
        <v>196</v>
      </c>
      <c r="BM679" s="170" t="s">
        <v>886</v>
      </c>
    </row>
    <row r="680" spans="1:65" s="2" customFormat="1" ht="29.25">
      <c r="A680" s="33"/>
      <c r="B680" s="34"/>
      <c r="C680" s="33"/>
      <c r="D680" s="172" t="s">
        <v>152</v>
      </c>
      <c r="E680" s="33"/>
      <c r="F680" s="173" t="s">
        <v>887</v>
      </c>
      <c r="G680" s="33"/>
      <c r="H680" s="33"/>
      <c r="I680" s="94"/>
      <c r="J680" s="33"/>
      <c r="K680" s="33"/>
      <c r="L680" s="34"/>
      <c r="M680" s="174"/>
      <c r="N680" s="175"/>
      <c r="O680" s="59"/>
      <c r="P680" s="59"/>
      <c r="Q680" s="59"/>
      <c r="R680" s="59"/>
      <c r="S680" s="59"/>
      <c r="T680" s="60"/>
      <c r="U680" s="33"/>
      <c r="V680" s="33"/>
      <c r="W680" s="33"/>
      <c r="X680" s="33"/>
      <c r="Y680" s="33"/>
      <c r="Z680" s="33"/>
      <c r="AA680" s="33"/>
      <c r="AB680" s="33"/>
      <c r="AC680" s="33"/>
      <c r="AD680" s="33"/>
      <c r="AE680" s="33"/>
      <c r="AT680" s="18" t="s">
        <v>152</v>
      </c>
      <c r="AU680" s="18" t="s">
        <v>82</v>
      </c>
    </row>
    <row r="681" spans="1:65" s="15" customFormat="1" ht="22.5">
      <c r="B681" s="193"/>
      <c r="D681" s="172" t="s">
        <v>156</v>
      </c>
      <c r="E681" s="194" t="s">
        <v>1</v>
      </c>
      <c r="F681" s="195" t="s">
        <v>888</v>
      </c>
      <c r="H681" s="194" t="s">
        <v>1</v>
      </c>
      <c r="I681" s="196"/>
      <c r="L681" s="193"/>
      <c r="M681" s="197"/>
      <c r="N681" s="198"/>
      <c r="O681" s="198"/>
      <c r="P681" s="198"/>
      <c r="Q681" s="198"/>
      <c r="R681" s="198"/>
      <c r="S681" s="198"/>
      <c r="T681" s="199"/>
      <c r="AT681" s="194" t="s">
        <v>156</v>
      </c>
      <c r="AU681" s="194" t="s">
        <v>82</v>
      </c>
      <c r="AV681" s="15" t="s">
        <v>80</v>
      </c>
      <c r="AW681" s="15" t="s">
        <v>29</v>
      </c>
      <c r="AX681" s="15" t="s">
        <v>72</v>
      </c>
      <c r="AY681" s="194" t="s">
        <v>142</v>
      </c>
    </row>
    <row r="682" spans="1:65" s="13" customFormat="1" ht="11.25">
      <c r="B682" s="177"/>
      <c r="D682" s="172" t="s">
        <v>156</v>
      </c>
      <c r="E682" s="178" t="s">
        <v>1</v>
      </c>
      <c r="F682" s="179" t="s">
        <v>889</v>
      </c>
      <c r="H682" s="180">
        <v>270</v>
      </c>
      <c r="I682" s="181"/>
      <c r="L682" s="177"/>
      <c r="M682" s="182"/>
      <c r="N682" s="183"/>
      <c r="O682" s="183"/>
      <c r="P682" s="183"/>
      <c r="Q682" s="183"/>
      <c r="R682" s="183"/>
      <c r="S682" s="183"/>
      <c r="T682" s="184"/>
      <c r="AT682" s="178" t="s">
        <v>156</v>
      </c>
      <c r="AU682" s="178" t="s">
        <v>82</v>
      </c>
      <c r="AV682" s="13" t="s">
        <v>82</v>
      </c>
      <c r="AW682" s="13" t="s">
        <v>29</v>
      </c>
      <c r="AX682" s="13" t="s">
        <v>80</v>
      </c>
      <c r="AY682" s="178" t="s">
        <v>142</v>
      </c>
    </row>
    <row r="683" spans="1:65" s="12" customFormat="1" ht="25.9" customHeight="1">
      <c r="B683" s="145"/>
      <c r="D683" s="146" t="s">
        <v>71</v>
      </c>
      <c r="E683" s="147" t="s">
        <v>890</v>
      </c>
      <c r="F683" s="147" t="s">
        <v>891</v>
      </c>
      <c r="I683" s="148"/>
      <c r="J683" s="149">
        <f>BK683</f>
        <v>0</v>
      </c>
      <c r="L683" s="145"/>
      <c r="M683" s="150"/>
      <c r="N683" s="151"/>
      <c r="O683" s="151"/>
      <c r="P683" s="152">
        <f>P684+P692+P702+P712+P720</f>
        <v>0</v>
      </c>
      <c r="Q683" s="151"/>
      <c r="R683" s="152">
        <f>R684+R692+R702+R712+R720</f>
        <v>0</v>
      </c>
      <c r="S683" s="151"/>
      <c r="T683" s="153">
        <f>T684+T692+T702+T712+T720</f>
        <v>0</v>
      </c>
      <c r="AR683" s="146" t="s">
        <v>353</v>
      </c>
      <c r="AT683" s="154" t="s">
        <v>71</v>
      </c>
      <c r="AU683" s="154" t="s">
        <v>72</v>
      </c>
      <c r="AY683" s="146" t="s">
        <v>142</v>
      </c>
      <c r="BK683" s="155">
        <f>BK684+BK692+BK702+BK712+BK720</f>
        <v>0</v>
      </c>
    </row>
    <row r="684" spans="1:65" s="12" customFormat="1" ht="22.9" customHeight="1">
      <c r="B684" s="145"/>
      <c r="D684" s="146" t="s">
        <v>71</v>
      </c>
      <c r="E684" s="156" t="s">
        <v>892</v>
      </c>
      <c r="F684" s="156" t="s">
        <v>893</v>
      </c>
      <c r="I684" s="148"/>
      <c r="J684" s="157">
        <f>BK684</f>
        <v>0</v>
      </c>
      <c r="L684" s="145"/>
      <c r="M684" s="150"/>
      <c r="N684" s="151"/>
      <c r="O684" s="151"/>
      <c r="P684" s="152">
        <f>SUM(P685:P691)</f>
        <v>0</v>
      </c>
      <c r="Q684" s="151"/>
      <c r="R684" s="152">
        <f>SUM(R685:R691)</f>
        <v>0</v>
      </c>
      <c r="S684" s="151"/>
      <c r="T684" s="153">
        <f>SUM(T685:T691)</f>
        <v>0</v>
      </c>
      <c r="AR684" s="146" t="s">
        <v>353</v>
      </c>
      <c r="AT684" s="154" t="s">
        <v>71</v>
      </c>
      <c r="AU684" s="154" t="s">
        <v>80</v>
      </c>
      <c r="AY684" s="146" t="s">
        <v>142</v>
      </c>
      <c r="BK684" s="155">
        <f>SUM(BK685:BK691)</f>
        <v>0</v>
      </c>
    </row>
    <row r="685" spans="1:65" s="2" customFormat="1" ht="16.5" customHeight="1">
      <c r="A685" s="33"/>
      <c r="B685" s="158"/>
      <c r="C685" s="159" t="s">
        <v>894</v>
      </c>
      <c r="D685" s="159" t="s">
        <v>145</v>
      </c>
      <c r="E685" s="160" t="s">
        <v>895</v>
      </c>
      <c r="F685" s="161" t="s">
        <v>896</v>
      </c>
      <c r="G685" s="162" t="s">
        <v>163</v>
      </c>
      <c r="H685" s="163">
        <v>1</v>
      </c>
      <c r="I685" s="164"/>
      <c r="J685" s="165">
        <f>ROUND(I685*H685,2)</f>
        <v>0</v>
      </c>
      <c r="K685" s="161" t="s">
        <v>149</v>
      </c>
      <c r="L685" s="34"/>
      <c r="M685" s="166" t="s">
        <v>1</v>
      </c>
      <c r="N685" s="167" t="s">
        <v>37</v>
      </c>
      <c r="O685" s="59"/>
      <c r="P685" s="168">
        <f>O685*H685</f>
        <v>0</v>
      </c>
      <c r="Q685" s="168">
        <v>0</v>
      </c>
      <c r="R685" s="168">
        <f>Q685*H685</f>
        <v>0</v>
      </c>
      <c r="S685" s="168">
        <v>0</v>
      </c>
      <c r="T685" s="169">
        <f>S685*H685</f>
        <v>0</v>
      </c>
      <c r="U685" s="33"/>
      <c r="V685" s="33"/>
      <c r="W685" s="33"/>
      <c r="X685" s="33"/>
      <c r="Y685" s="33"/>
      <c r="Z685" s="33"/>
      <c r="AA685" s="33"/>
      <c r="AB685" s="33"/>
      <c r="AC685" s="33"/>
      <c r="AD685" s="33"/>
      <c r="AE685" s="33"/>
      <c r="AR685" s="170" t="s">
        <v>897</v>
      </c>
      <c r="AT685" s="170" t="s">
        <v>145</v>
      </c>
      <c r="AU685" s="170" t="s">
        <v>82</v>
      </c>
      <c r="AY685" s="18" t="s">
        <v>142</v>
      </c>
      <c r="BE685" s="171">
        <f>IF(N685="základní",J685,0)</f>
        <v>0</v>
      </c>
      <c r="BF685" s="171">
        <f>IF(N685="snížená",J685,0)</f>
        <v>0</v>
      </c>
      <c r="BG685" s="171">
        <f>IF(N685="zákl. přenesená",J685,0)</f>
        <v>0</v>
      </c>
      <c r="BH685" s="171">
        <f>IF(N685="sníž. přenesená",J685,0)</f>
        <v>0</v>
      </c>
      <c r="BI685" s="171">
        <f>IF(N685="nulová",J685,0)</f>
        <v>0</v>
      </c>
      <c r="BJ685" s="18" t="s">
        <v>80</v>
      </c>
      <c r="BK685" s="171">
        <f>ROUND(I685*H685,2)</f>
        <v>0</v>
      </c>
      <c r="BL685" s="18" t="s">
        <v>897</v>
      </c>
      <c r="BM685" s="170" t="s">
        <v>898</v>
      </c>
    </row>
    <row r="686" spans="1:65" s="2" customFormat="1" ht="11.25">
      <c r="A686" s="33"/>
      <c r="B686" s="34"/>
      <c r="C686" s="33"/>
      <c r="D686" s="172" t="s">
        <v>152</v>
      </c>
      <c r="E686" s="33"/>
      <c r="F686" s="173" t="s">
        <v>896</v>
      </c>
      <c r="G686" s="33"/>
      <c r="H686" s="33"/>
      <c r="I686" s="94"/>
      <c r="J686" s="33"/>
      <c r="K686" s="33"/>
      <c r="L686" s="34"/>
      <c r="M686" s="174"/>
      <c r="N686" s="175"/>
      <c r="O686" s="59"/>
      <c r="P686" s="59"/>
      <c r="Q686" s="59"/>
      <c r="R686" s="59"/>
      <c r="S686" s="59"/>
      <c r="T686" s="60"/>
      <c r="U686" s="33"/>
      <c r="V686" s="33"/>
      <c r="W686" s="33"/>
      <c r="X686" s="33"/>
      <c r="Y686" s="33"/>
      <c r="Z686" s="33"/>
      <c r="AA686" s="33"/>
      <c r="AB686" s="33"/>
      <c r="AC686" s="33"/>
      <c r="AD686" s="33"/>
      <c r="AE686" s="33"/>
      <c r="AT686" s="18" t="s">
        <v>152</v>
      </c>
      <c r="AU686" s="18" t="s">
        <v>82</v>
      </c>
    </row>
    <row r="687" spans="1:65" s="13" customFormat="1" ht="22.5">
      <c r="B687" s="177"/>
      <c r="D687" s="172" t="s">
        <v>156</v>
      </c>
      <c r="E687" s="178" t="s">
        <v>1</v>
      </c>
      <c r="F687" s="179" t="s">
        <v>899</v>
      </c>
      <c r="H687" s="180">
        <v>1</v>
      </c>
      <c r="I687" s="181"/>
      <c r="L687" s="177"/>
      <c r="M687" s="182"/>
      <c r="N687" s="183"/>
      <c r="O687" s="183"/>
      <c r="P687" s="183"/>
      <c r="Q687" s="183"/>
      <c r="R687" s="183"/>
      <c r="S687" s="183"/>
      <c r="T687" s="184"/>
      <c r="AT687" s="178" t="s">
        <v>156</v>
      </c>
      <c r="AU687" s="178" t="s">
        <v>82</v>
      </c>
      <c r="AV687" s="13" t="s">
        <v>82</v>
      </c>
      <c r="AW687" s="13" t="s">
        <v>29</v>
      </c>
      <c r="AX687" s="13" t="s">
        <v>80</v>
      </c>
      <c r="AY687" s="178" t="s">
        <v>142</v>
      </c>
    </row>
    <row r="688" spans="1:65" s="15" customFormat="1" ht="11.25">
      <c r="B688" s="193"/>
      <c r="D688" s="172" t="s">
        <v>156</v>
      </c>
      <c r="E688" s="194" t="s">
        <v>1</v>
      </c>
      <c r="F688" s="195" t="s">
        <v>900</v>
      </c>
      <c r="H688" s="194" t="s">
        <v>1</v>
      </c>
      <c r="I688" s="196"/>
      <c r="L688" s="193"/>
      <c r="M688" s="197"/>
      <c r="N688" s="198"/>
      <c r="O688" s="198"/>
      <c r="P688" s="198"/>
      <c r="Q688" s="198"/>
      <c r="R688" s="198"/>
      <c r="S688" s="198"/>
      <c r="T688" s="199"/>
      <c r="AT688" s="194" t="s">
        <v>156</v>
      </c>
      <c r="AU688" s="194" t="s">
        <v>82</v>
      </c>
      <c r="AV688" s="15" t="s">
        <v>80</v>
      </c>
      <c r="AW688" s="15" t="s">
        <v>29</v>
      </c>
      <c r="AX688" s="15" t="s">
        <v>72</v>
      </c>
      <c r="AY688" s="194" t="s">
        <v>142</v>
      </c>
    </row>
    <row r="689" spans="1:65" s="2" customFormat="1" ht="16.5" customHeight="1">
      <c r="A689" s="33"/>
      <c r="B689" s="158"/>
      <c r="C689" s="159" t="s">
        <v>901</v>
      </c>
      <c r="D689" s="159" t="s">
        <v>145</v>
      </c>
      <c r="E689" s="160" t="s">
        <v>902</v>
      </c>
      <c r="F689" s="161" t="s">
        <v>903</v>
      </c>
      <c r="G689" s="162" t="s">
        <v>163</v>
      </c>
      <c r="H689" s="163">
        <v>1</v>
      </c>
      <c r="I689" s="164"/>
      <c r="J689" s="165">
        <f>ROUND(I689*H689,2)</f>
        <v>0</v>
      </c>
      <c r="K689" s="161" t="s">
        <v>149</v>
      </c>
      <c r="L689" s="34"/>
      <c r="M689" s="166" t="s">
        <v>1</v>
      </c>
      <c r="N689" s="167" t="s">
        <v>37</v>
      </c>
      <c r="O689" s="59"/>
      <c r="P689" s="168">
        <f>O689*H689</f>
        <v>0</v>
      </c>
      <c r="Q689" s="168">
        <v>0</v>
      </c>
      <c r="R689" s="168">
        <f>Q689*H689</f>
        <v>0</v>
      </c>
      <c r="S689" s="168">
        <v>0</v>
      </c>
      <c r="T689" s="169">
        <f>S689*H689</f>
        <v>0</v>
      </c>
      <c r="U689" s="33"/>
      <c r="V689" s="33"/>
      <c r="W689" s="33"/>
      <c r="X689" s="33"/>
      <c r="Y689" s="33"/>
      <c r="Z689" s="33"/>
      <c r="AA689" s="33"/>
      <c r="AB689" s="33"/>
      <c r="AC689" s="33"/>
      <c r="AD689" s="33"/>
      <c r="AE689" s="33"/>
      <c r="AR689" s="170" t="s">
        <v>897</v>
      </c>
      <c r="AT689" s="170" t="s">
        <v>145</v>
      </c>
      <c r="AU689" s="170" t="s">
        <v>82</v>
      </c>
      <c r="AY689" s="18" t="s">
        <v>142</v>
      </c>
      <c r="BE689" s="171">
        <f>IF(N689="základní",J689,0)</f>
        <v>0</v>
      </c>
      <c r="BF689" s="171">
        <f>IF(N689="snížená",J689,0)</f>
        <v>0</v>
      </c>
      <c r="BG689" s="171">
        <f>IF(N689="zákl. přenesená",J689,0)</f>
        <v>0</v>
      </c>
      <c r="BH689" s="171">
        <f>IF(N689="sníž. přenesená",J689,0)</f>
        <v>0</v>
      </c>
      <c r="BI689" s="171">
        <f>IF(N689="nulová",J689,0)</f>
        <v>0</v>
      </c>
      <c r="BJ689" s="18" t="s">
        <v>80</v>
      </c>
      <c r="BK689" s="171">
        <f>ROUND(I689*H689,2)</f>
        <v>0</v>
      </c>
      <c r="BL689" s="18" t="s">
        <v>897</v>
      </c>
      <c r="BM689" s="170" t="s">
        <v>904</v>
      </c>
    </row>
    <row r="690" spans="1:65" s="2" customFormat="1" ht="11.25">
      <c r="A690" s="33"/>
      <c r="B690" s="34"/>
      <c r="C690" s="33"/>
      <c r="D690" s="172" t="s">
        <v>152</v>
      </c>
      <c r="E690" s="33"/>
      <c r="F690" s="173" t="s">
        <v>903</v>
      </c>
      <c r="G690" s="33"/>
      <c r="H690" s="33"/>
      <c r="I690" s="94"/>
      <c r="J690" s="33"/>
      <c r="K690" s="33"/>
      <c r="L690" s="34"/>
      <c r="M690" s="174"/>
      <c r="N690" s="175"/>
      <c r="O690" s="59"/>
      <c r="P690" s="59"/>
      <c r="Q690" s="59"/>
      <c r="R690" s="59"/>
      <c r="S690" s="59"/>
      <c r="T690" s="60"/>
      <c r="U690" s="33"/>
      <c r="V690" s="33"/>
      <c r="W690" s="33"/>
      <c r="X690" s="33"/>
      <c r="Y690" s="33"/>
      <c r="Z690" s="33"/>
      <c r="AA690" s="33"/>
      <c r="AB690" s="33"/>
      <c r="AC690" s="33"/>
      <c r="AD690" s="33"/>
      <c r="AE690" s="33"/>
      <c r="AT690" s="18" t="s">
        <v>152</v>
      </c>
      <c r="AU690" s="18" t="s">
        <v>82</v>
      </c>
    </row>
    <row r="691" spans="1:65" s="13" customFormat="1" ht="22.5">
      <c r="B691" s="177"/>
      <c r="D691" s="172" t="s">
        <v>156</v>
      </c>
      <c r="E691" s="178" t="s">
        <v>1</v>
      </c>
      <c r="F691" s="179" t="s">
        <v>905</v>
      </c>
      <c r="H691" s="180">
        <v>1</v>
      </c>
      <c r="I691" s="181"/>
      <c r="L691" s="177"/>
      <c r="M691" s="182"/>
      <c r="N691" s="183"/>
      <c r="O691" s="183"/>
      <c r="P691" s="183"/>
      <c r="Q691" s="183"/>
      <c r="R691" s="183"/>
      <c r="S691" s="183"/>
      <c r="T691" s="184"/>
      <c r="AT691" s="178" t="s">
        <v>156</v>
      </c>
      <c r="AU691" s="178" t="s">
        <v>82</v>
      </c>
      <c r="AV691" s="13" t="s">
        <v>82</v>
      </c>
      <c r="AW691" s="13" t="s">
        <v>29</v>
      </c>
      <c r="AX691" s="13" t="s">
        <v>80</v>
      </c>
      <c r="AY691" s="178" t="s">
        <v>142</v>
      </c>
    </row>
    <row r="692" spans="1:65" s="12" customFormat="1" ht="22.9" customHeight="1">
      <c r="B692" s="145"/>
      <c r="D692" s="146" t="s">
        <v>71</v>
      </c>
      <c r="E692" s="156" t="s">
        <v>906</v>
      </c>
      <c r="F692" s="156" t="s">
        <v>907</v>
      </c>
      <c r="I692" s="148"/>
      <c r="J692" s="157">
        <f>BK692</f>
        <v>0</v>
      </c>
      <c r="L692" s="145"/>
      <c r="M692" s="150"/>
      <c r="N692" s="151"/>
      <c r="O692" s="151"/>
      <c r="P692" s="152">
        <f>SUM(P693:P701)</f>
        <v>0</v>
      </c>
      <c r="Q692" s="151"/>
      <c r="R692" s="152">
        <f>SUM(R693:R701)</f>
        <v>0</v>
      </c>
      <c r="S692" s="151"/>
      <c r="T692" s="153">
        <f>SUM(T693:T701)</f>
        <v>0</v>
      </c>
      <c r="AR692" s="146" t="s">
        <v>353</v>
      </c>
      <c r="AT692" s="154" t="s">
        <v>71</v>
      </c>
      <c r="AU692" s="154" t="s">
        <v>80</v>
      </c>
      <c r="AY692" s="146" t="s">
        <v>142</v>
      </c>
      <c r="BK692" s="155">
        <f>SUM(BK693:BK701)</f>
        <v>0</v>
      </c>
    </row>
    <row r="693" spans="1:65" s="2" customFormat="1" ht="16.5" customHeight="1">
      <c r="A693" s="33"/>
      <c r="B693" s="158"/>
      <c r="C693" s="159" t="s">
        <v>908</v>
      </c>
      <c r="D693" s="159" t="s">
        <v>145</v>
      </c>
      <c r="E693" s="160" t="s">
        <v>909</v>
      </c>
      <c r="F693" s="161" t="s">
        <v>910</v>
      </c>
      <c r="G693" s="162" t="s">
        <v>163</v>
      </c>
      <c r="H693" s="163">
        <v>1</v>
      </c>
      <c r="I693" s="164"/>
      <c r="J693" s="165">
        <f>ROUND(I693*H693,2)</f>
        <v>0</v>
      </c>
      <c r="K693" s="161" t="s">
        <v>149</v>
      </c>
      <c r="L693" s="34"/>
      <c r="M693" s="166" t="s">
        <v>1</v>
      </c>
      <c r="N693" s="167" t="s">
        <v>37</v>
      </c>
      <c r="O693" s="59"/>
      <c r="P693" s="168">
        <f>O693*H693</f>
        <v>0</v>
      </c>
      <c r="Q693" s="168">
        <v>0</v>
      </c>
      <c r="R693" s="168">
        <f>Q693*H693</f>
        <v>0</v>
      </c>
      <c r="S693" s="168">
        <v>0</v>
      </c>
      <c r="T693" s="169">
        <f>S693*H693</f>
        <v>0</v>
      </c>
      <c r="U693" s="33"/>
      <c r="V693" s="33"/>
      <c r="W693" s="33"/>
      <c r="X693" s="33"/>
      <c r="Y693" s="33"/>
      <c r="Z693" s="33"/>
      <c r="AA693" s="33"/>
      <c r="AB693" s="33"/>
      <c r="AC693" s="33"/>
      <c r="AD693" s="33"/>
      <c r="AE693" s="33"/>
      <c r="AR693" s="170" t="s">
        <v>897</v>
      </c>
      <c r="AT693" s="170" t="s">
        <v>145</v>
      </c>
      <c r="AU693" s="170" t="s">
        <v>82</v>
      </c>
      <c r="AY693" s="18" t="s">
        <v>142</v>
      </c>
      <c r="BE693" s="171">
        <f>IF(N693="základní",J693,0)</f>
        <v>0</v>
      </c>
      <c r="BF693" s="171">
        <f>IF(N693="snížená",J693,0)</f>
        <v>0</v>
      </c>
      <c r="BG693" s="171">
        <f>IF(N693="zákl. přenesená",J693,0)</f>
        <v>0</v>
      </c>
      <c r="BH693" s="171">
        <f>IF(N693="sníž. přenesená",J693,0)</f>
        <v>0</v>
      </c>
      <c r="BI693" s="171">
        <f>IF(N693="nulová",J693,0)</f>
        <v>0</v>
      </c>
      <c r="BJ693" s="18" t="s">
        <v>80</v>
      </c>
      <c r="BK693" s="171">
        <f>ROUND(I693*H693,2)</f>
        <v>0</v>
      </c>
      <c r="BL693" s="18" t="s">
        <v>897</v>
      </c>
      <c r="BM693" s="170" t="s">
        <v>911</v>
      </c>
    </row>
    <row r="694" spans="1:65" s="2" customFormat="1" ht="11.25">
      <c r="A694" s="33"/>
      <c r="B694" s="34"/>
      <c r="C694" s="33"/>
      <c r="D694" s="172" t="s">
        <v>152</v>
      </c>
      <c r="E694" s="33"/>
      <c r="F694" s="173" t="s">
        <v>912</v>
      </c>
      <c r="G694" s="33"/>
      <c r="H694" s="33"/>
      <c r="I694" s="94"/>
      <c r="J694" s="33"/>
      <c r="K694" s="33"/>
      <c r="L694" s="34"/>
      <c r="M694" s="174"/>
      <c r="N694" s="175"/>
      <c r="O694" s="59"/>
      <c r="P694" s="59"/>
      <c r="Q694" s="59"/>
      <c r="R694" s="59"/>
      <c r="S694" s="59"/>
      <c r="T694" s="60"/>
      <c r="U694" s="33"/>
      <c r="V694" s="33"/>
      <c r="W694" s="33"/>
      <c r="X694" s="33"/>
      <c r="Y694" s="33"/>
      <c r="Z694" s="33"/>
      <c r="AA694" s="33"/>
      <c r="AB694" s="33"/>
      <c r="AC694" s="33"/>
      <c r="AD694" s="33"/>
      <c r="AE694" s="33"/>
      <c r="AT694" s="18" t="s">
        <v>152</v>
      </c>
      <c r="AU694" s="18" t="s">
        <v>82</v>
      </c>
    </row>
    <row r="695" spans="1:65" s="15" customFormat="1" ht="33.75">
      <c r="B695" s="193"/>
      <c r="D695" s="172" t="s">
        <v>156</v>
      </c>
      <c r="E695" s="194" t="s">
        <v>1</v>
      </c>
      <c r="F695" s="195" t="s">
        <v>913</v>
      </c>
      <c r="H695" s="194" t="s">
        <v>1</v>
      </c>
      <c r="I695" s="196"/>
      <c r="L695" s="193"/>
      <c r="M695" s="197"/>
      <c r="N695" s="198"/>
      <c r="O695" s="198"/>
      <c r="P695" s="198"/>
      <c r="Q695" s="198"/>
      <c r="R695" s="198"/>
      <c r="S695" s="198"/>
      <c r="T695" s="199"/>
      <c r="AT695" s="194" t="s">
        <v>156</v>
      </c>
      <c r="AU695" s="194" t="s">
        <v>82</v>
      </c>
      <c r="AV695" s="15" t="s">
        <v>80</v>
      </c>
      <c r="AW695" s="15" t="s">
        <v>29</v>
      </c>
      <c r="AX695" s="15" t="s">
        <v>72</v>
      </c>
      <c r="AY695" s="194" t="s">
        <v>142</v>
      </c>
    </row>
    <row r="696" spans="1:65" s="15" customFormat="1" ht="22.5">
      <c r="B696" s="193"/>
      <c r="D696" s="172" t="s">
        <v>156</v>
      </c>
      <c r="E696" s="194" t="s">
        <v>1</v>
      </c>
      <c r="F696" s="195" t="s">
        <v>914</v>
      </c>
      <c r="H696" s="194" t="s">
        <v>1</v>
      </c>
      <c r="I696" s="196"/>
      <c r="L696" s="193"/>
      <c r="M696" s="197"/>
      <c r="N696" s="198"/>
      <c r="O696" s="198"/>
      <c r="P696" s="198"/>
      <c r="Q696" s="198"/>
      <c r="R696" s="198"/>
      <c r="S696" s="198"/>
      <c r="T696" s="199"/>
      <c r="AT696" s="194" t="s">
        <v>156</v>
      </c>
      <c r="AU696" s="194" t="s">
        <v>82</v>
      </c>
      <c r="AV696" s="15" t="s">
        <v>80</v>
      </c>
      <c r="AW696" s="15" t="s">
        <v>29</v>
      </c>
      <c r="AX696" s="15" t="s">
        <v>72</v>
      </c>
      <c r="AY696" s="194" t="s">
        <v>142</v>
      </c>
    </row>
    <row r="697" spans="1:65" s="15" customFormat="1" ht="22.5">
      <c r="B697" s="193"/>
      <c r="D697" s="172" t="s">
        <v>156</v>
      </c>
      <c r="E697" s="194" t="s">
        <v>1</v>
      </c>
      <c r="F697" s="195" t="s">
        <v>915</v>
      </c>
      <c r="H697" s="194" t="s">
        <v>1</v>
      </c>
      <c r="I697" s="196"/>
      <c r="L697" s="193"/>
      <c r="M697" s="197"/>
      <c r="N697" s="198"/>
      <c r="O697" s="198"/>
      <c r="P697" s="198"/>
      <c r="Q697" s="198"/>
      <c r="R697" s="198"/>
      <c r="S697" s="198"/>
      <c r="T697" s="199"/>
      <c r="AT697" s="194" t="s">
        <v>156</v>
      </c>
      <c r="AU697" s="194" t="s">
        <v>82</v>
      </c>
      <c r="AV697" s="15" t="s">
        <v>80</v>
      </c>
      <c r="AW697" s="15" t="s">
        <v>29</v>
      </c>
      <c r="AX697" s="15" t="s">
        <v>72</v>
      </c>
      <c r="AY697" s="194" t="s">
        <v>142</v>
      </c>
    </row>
    <row r="698" spans="1:65" s="15" customFormat="1" ht="22.5">
      <c r="B698" s="193"/>
      <c r="D698" s="172" t="s">
        <v>156</v>
      </c>
      <c r="E698" s="194" t="s">
        <v>1</v>
      </c>
      <c r="F698" s="195" t="s">
        <v>916</v>
      </c>
      <c r="H698" s="194" t="s">
        <v>1</v>
      </c>
      <c r="I698" s="196"/>
      <c r="L698" s="193"/>
      <c r="M698" s="197"/>
      <c r="N698" s="198"/>
      <c r="O698" s="198"/>
      <c r="P698" s="198"/>
      <c r="Q698" s="198"/>
      <c r="R698" s="198"/>
      <c r="S698" s="198"/>
      <c r="T698" s="199"/>
      <c r="AT698" s="194" t="s">
        <v>156</v>
      </c>
      <c r="AU698" s="194" t="s">
        <v>82</v>
      </c>
      <c r="AV698" s="15" t="s">
        <v>80</v>
      </c>
      <c r="AW698" s="15" t="s">
        <v>29</v>
      </c>
      <c r="AX698" s="15" t="s">
        <v>72</v>
      </c>
      <c r="AY698" s="194" t="s">
        <v>142</v>
      </c>
    </row>
    <row r="699" spans="1:65" s="15" customFormat="1" ht="22.5">
      <c r="B699" s="193"/>
      <c r="D699" s="172" t="s">
        <v>156</v>
      </c>
      <c r="E699" s="194" t="s">
        <v>1</v>
      </c>
      <c r="F699" s="195" t="s">
        <v>917</v>
      </c>
      <c r="H699" s="194" t="s">
        <v>1</v>
      </c>
      <c r="I699" s="196"/>
      <c r="L699" s="193"/>
      <c r="M699" s="197"/>
      <c r="N699" s="198"/>
      <c r="O699" s="198"/>
      <c r="P699" s="198"/>
      <c r="Q699" s="198"/>
      <c r="R699" s="198"/>
      <c r="S699" s="198"/>
      <c r="T699" s="199"/>
      <c r="AT699" s="194" t="s">
        <v>156</v>
      </c>
      <c r="AU699" s="194" t="s">
        <v>82</v>
      </c>
      <c r="AV699" s="15" t="s">
        <v>80</v>
      </c>
      <c r="AW699" s="15" t="s">
        <v>29</v>
      </c>
      <c r="AX699" s="15" t="s">
        <v>72</v>
      </c>
      <c r="AY699" s="194" t="s">
        <v>142</v>
      </c>
    </row>
    <row r="700" spans="1:65" s="15" customFormat="1" ht="11.25">
      <c r="B700" s="193"/>
      <c r="D700" s="172" t="s">
        <v>156</v>
      </c>
      <c r="E700" s="194" t="s">
        <v>1</v>
      </c>
      <c r="F700" s="195" t="s">
        <v>918</v>
      </c>
      <c r="H700" s="194" t="s">
        <v>1</v>
      </c>
      <c r="I700" s="196"/>
      <c r="L700" s="193"/>
      <c r="M700" s="197"/>
      <c r="N700" s="198"/>
      <c r="O700" s="198"/>
      <c r="P700" s="198"/>
      <c r="Q700" s="198"/>
      <c r="R700" s="198"/>
      <c r="S700" s="198"/>
      <c r="T700" s="199"/>
      <c r="AT700" s="194" t="s">
        <v>156</v>
      </c>
      <c r="AU700" s="194" t="s">
        <v>82</v>
      </c>
      <c r="AV700" s="15" t="s">
        <v>80</v>
      </c>
      <c r="AW700" s="15" t="s">
        <v>29</v>
      </c>
      <c r="AX700" s="15" t="s">
        <v>72</v>
      </c>
      <c r="AY700" s="194" t="s">
        <v>142</v>
      </c>
    </row>
    <row r="701" spans="1:65" s="13" customFormat="1" ht="11.25">
      <c r="B701" s="177"/>
      <c r="D701" s="172" t="s">
        <v>156</v>
      </c>
      <c r="E701" s="178" t="s">
        <v>1</v>
      </c>
      <c r="F701" s="179" t="s">
        <v>80</v>
      </c>
      <c r="H701" s="180">
        <v>1</v>
      </c>
      <c r="I701" s="181"/>
      <c r="L701" s="177"/>
      <c r="M701" s="182"/>
      <c r="N701" s="183"/>
      <c r="O701" s="183"/>
      <c r="P701" s="183"/>
      <c r="Q701" s="183"/>
      <c r="R701" s="183"/>
      <c r="S701" s="183"/>
      <c r="T701" s="184"/>
      <c r="AT701" s="178" t="s">
        <v>156</v>
      </c>
      <c r="AU701" s="178" t="s">
        <v>82</v>
      </c>
      <c r="AV701" s="13" t="s">
        <v>82</v>
      </c>
      <c r="AW701" s="13" t="s">
        <v>29</v>
      </c>
      <c r="AX701" s="13" t="s">
        <v>80</v>
      </c>
      <c r="AY701" s="178" t="s">
        <v>142</v>
      </c>
    </row>
    <row r="702" spans="1:65" s="12" customFormat="1" ht="22.9" customHeight="1">
      <c r="B702" s="145"/>
      <c r="D702" s="146" t="s">
        <v>71</v>
      </c>
      <c r="E702" s="156" t="s">
        <v>919</v>
      </c>
      <c r="F702" s="156" t="s">
        <v>920</v>
      </c>
      <c r="I702" s="148"/>
      <c r="J702" s="157">
        <f>BK702</f>
        <v>0</v>
      </c>
      <c r="L702" s="145"/>
      <c r="M702" s="150"/>
      <c r="N702" s="151"/>
      <c r="O702" s="151"/>
      <c r="P702" s="152">
        <f>SUM(P703:P711)</f>
        <v>0</v>
      </c>
      <c r="Q702" s="151"/>
      <c r="R702" s="152">
        <f>SUM(R703:R711)</f>
        <v>0</v>
      </c>
      <c r="S702" s="151"/>
      <c r="T702" s="153">
        <f>SUM(T703:T711)</f>
        <v>0</v>
      </c>
      <c r="AR702" s="146" t="s">
        <v>353</v>
      </c>
      <c r="AT702" s="154" t="s">
        <v>71</v>
      </c>
      <c r="AU702" s="154" t="s">
        <v>80</v>
      </c>
      <c r="AY702" s="146" t="s">
        <v>142</v>
      </c>
      <c r="BK702" s="155">
        <f>SUM(BK703:BK711)</f>
        <v>0</v>
      </c>
    </row>
    <row r="703" spans="1:65" s="2" customFormat="1" ht="16.5" customHeight="1">
      <c r="A703" s="33"/>
      <c r="B703" s="158"/>
      <c r="C703" s="159" t="s">
        <v>921</v>
      </c>
      <c r="D703" s="159" t="s">
        <v>145</v>
      </c>
      <c r="E703" s="160" t="s">
        <v>922</v>
      </c>
      <c r="F703" s="161" t="s">
        <v>923</v>
      </c>
      <c r="G703" s="162" t="s">
        <v>924</v>
      </c>
      <c r="H703" s="163">
        <v>1</v>
      </c>
      <c r="I703" s="164"/>
      <c r="J703" s="165">
        <f>ROUND(I703*H703,2)</f>
        <v>0</v>
      </c>
      <c r="K703" s="161" t="s">
        <v>149</v>
      </c>
      <c r="L703" s="34"/>
      <c r="M703" s="166" t="s">
        <v>1</v>
      </c>
      <c r="N703" s="167" t="s">
        <v>37</v>
      </c>
      <c r="O703" s="59"/>
      <c r="P703" s="168">
        <f>O703*H703</f>
        <v>0</v>
      </c>
      <c r="Q703" s="168">
        <v>0</v>
      </c>
      <c r="R703" s="168">
        <f>Q703*H703</f>
        <v>0</v>
      </c>
      <c r="S703" s="168">
        <v>0</v>
      </c>
      <c r="T703" s="169">
        <f>S703*H703</f>
        <v>0</v>
      </c>
      <c r="U703" s="33"/>
      <c r="V703" s="33"/>
      <c r="W703" s="33"/>
      <c r="X703" s="33"/>
      <c r="Y703" s="33"/>
      <c r="Z703" s="33"/>
      <c r="AA703" s="33"/>
      <c r="AB703" s="33"/>
      <c r="AC703" s="33"/>
      <c r="AD703" s="33"/>
      <c r="AE703" s="33"/>
      <c r="AR703" s="170" t="s">
        <v>897</v>
      </c>
      <c r="AT703" s="170" t="s">
        <v>145</v>
      </c>
      <c r="AU703" s="170" t="s">
        <v>82</v>
      </c>
      <c r="AY703" s="18" t="s">
        <v>142</v>
      </c>
      <c r="BE703" s="171">
        <f>IF(N703="základní",J703,0)</f>
        <v>0</v>
      </c>
      <c r="BF703" s="171">
        <f>IF(N703="snížená",J703,0)</f>
        <v>0</v>
      </c>
      <c r="BG703" s="171">
        <f>IF(N703="zákl. přenesená",J703,0)</f>
        <v>0</v>
      </c>
      <c r="BH703" s="171">
        <f>IF(N703="sníž. přenesená",J703,0)</f>
        <v>0</v>
      </c>
      <c r="BI703" s="171">
        <f>IF(N703="nulová",J703,0)</f>
        <v>0</v>
      </c>
      <c r="BJ703" s="18" t="s">
        <v>80</v>
      </c>
      <c r="BK703" s="171">
        <f>ROUND(I703*H703,2)</f>
        <v>0</v>
      </c>
      <c r="BL703" s="18" t="s">
        <v>897</v>
      </c>
      <c r="BM703" s="170" t="s">
        <v>925</v>
      </c>
    </row>
    <row r="704" spans="1:65" s="2" customFormat="1" ht="11.25">
      <c r="A704" s="33"/>
      <c r="B704" s="34"/>
      <c r="C704" s="33"/>
      <c r="D704" s="172" t="s">
        <v>152</v>
      </c>
      <c r="E704" s="33"/>
      <c r="F704" s="173" t="s">
        <v>923</v>
      </c>
      <c r="G704" s="33"/>
      <c r="H704" s="33"/>
      <c r="I704" s="94"/>
      <c r="J704" s="33"/>
      <c r="K704" s="33"/>
      <c r="L704" s="34"/>
      <c r="M704" s="174"/>
      <c r="N704" s="175"/>
      <c r="O704" s="59"/>
      <c r="P704" s="59"/>
      <c r="Q704" s="59"/>
      <c r="R704" s="59"/>
      <c r="S704" s="59"/>
      <c r="T704" s="60"/>
      <c r="U704" s="33"/>
      <c r="V704" s="33"/>
      <c r="W704" s="33"/>
      <c r="X704" s="33"/>
      <c r="Y704" s="33"/>
      <c r="Z704" s="33"/>
      <c r="AA704" s="33"/>
      <c r="AB704" s="33"/>
      <c r="AC704" s="33"/>
      <c r="AD704" s="33"/>
      <c r="AE704" s="33"/>
      <c r="AT704" s="18" t="s">
        <v>152</v>
      </c>
      <c r="AU704" s="18" t="s">
        <v>82</v>
      </c>
    </row>
    <row r="705" spans="1:65" s="15" customFormat="1" ht="22.5">
      <c r="B705" s="193"/>
      <c r="D705" s="172" t="s">
        <v>156</v>
      </c>
      <c r="E705" s="194" t="s">
        <v>1</v>
      </c>
      <c r="F705" s="195" t="s">
        <v>926</v>
      </c>
      <c r="H705" s="194" t="s">
        <v>1</v>
      </c>
      <c r="I705" s="196"/>
      <c r="L705" s="193"/>
      <c r="M705" s="197"/>
      <c r="N705" s="198"/>
      <c r="O705" s="198"/>
      <c r="P705" s="198"/>
      <c r="Q705" s="198"/>
      <c r="R705" s="198"/>
      <c r="S705" s="198"/>
      <c r="T705" s="199"/>
      <c r="AT705" s="194" t="s">
        <v>156</v>
      </c>
      <c r="AU705" s="194" t="s">
        <v>82</v>
      </c>
      <c r="AV705" s="15" t="s">
        <v>80</v>
      </c>
      <c r="AW705" s="15" t="s">
        <v>29</v>
      </c>
      <c r="AX705" s="15" t="s">
        <v>72</v>
      </c>
      <c r="AY705" s="194" t="s">
        <v>142</v>
      </c>
    </row>
    <row r="706" spans="1:65" s="14" customFormat="1" ht="22.5">
      <c r="B706" s="185"/>
      <c r="D706" s="172" t="s">
        <v>156</v>
      </c>
      <c r="E706" s="186" t="s">
        <v>1</v>
      </c>
      <c r="F706" s="187" t="s">
        <v>927</v>
      </c>
      <c r="H706" s="188">
        <v>0</v>
      </c>
      <c r="I706" s="189"/>
      <c r="L706" s="185"/>
      <c r="M706" s="190"/>
      <c r="N706" s="191"/>
      <c r="O706" s="191"/>
      <c r="P706" s="191"/>
      <c r="Q706" s="191"/>
      <c r="R706" s="191"/>
      <c r="S706" s="191"/>
      <c r="T706" s="192"/>
      <c r="AT706" s="186" t="s">
        <v>156</v>
      </c>
      <c r="AU706" s="186" t="s">
        <v>82</v>
      </c>
      <c r="AV706" s="14" t="s">
        <v>150</v>
      </c>
      <c r="AW706" s="14" t="s">
        <v>29</v>
      </c>
      <c r="AX706" s="14" t="s">
        <v>72</v>
      </c>
      <c r="AY706" s="186" t="s">
        <v>142</v>
      </c>
    </row>
    <row r="707" spans="1:65" s="13" customFormat="1" ht="22.5">
      <c r="B707" s="177"/>
      <c r="D707" s="172" t="s">
        <v>156</v>
      </c>
      <c r="E707" s="178" t="s">
        <v>1</v>
      </c>
      <c r="F707" s="179" t="s">
        <v>928</v>
      </c>
      <c r="H707" s="180">
        <v>1</v>
      </c>
      <c r="I707" s="181"/>
      <c r="L707" s="177"/>
      <c r="M707" s="182"/>
      <c r="N707" s="183"/>
      <c r="O707" s="183"/>
      <c r="P707" s="183"/>
      <c r="Q707" s="183"/>
      <c r="R707" s="183"/>
      <c r="S707" s="183"/>
      <c r="T707" s="184"/>
      <c r="AT707" s="178" t="s">
        <v>156</v>
      </c>
      <c r="AU707" s="178" t="s">
        <v>82</v>
      </c>
      <c r="AV707" s="13" t="s">
        <v>82</v>
      </c>
      <c r="AW707" s="13" t="s">
        <v>29</v>
      </c>
      <c r="AX707" s="13" t="s">
        <v>80</v>
      </c>
      <c r="AY707" s="178" t="s">
        <v>142</v>
      </c>
    </row>
    <row r="708" spans="1:65" s="2" customFormat="1" ht="16.5" customHeight="1">
      <c r="A708" s="33"/>
      <c r="B708" s="158"/>
      <c r="C708" s="159" t="s">
        <v>929</v>
      </c>
      <c r="D708" s="159" t="s">
        <v>145</v>
      </c>
      <c r="E708" s="160" t="s">
        <v>930</v>
      </c>
      <c r="F708" s="161" t="s">
        <v>931</v>
      </c>
      <c r="G708" s="162" t="s">
        <v>163</v>
      </c>
      <c r="H708" s="163">
        <v>1</v>
      </c>
      <c r="I708" s="164"/>
      <c r="J708" s="165">
        <f>ROUND(I708*H708,2)</f>
        <v>0</v>
      </c>
      <c r="K708" s="161" t="s">
        <v>149</v>
      </c>
      <c r="L708" s="34"/>
      <c r="M708" s="166" t="s">
        <v>1</v>
      </c>
      <c r="N708" s="167" t="s">
        <v>37</v>
      </c>
      <c r="O708" s="59"/>
      <c r="P708" s="168">
        <f>O708*H708</f>
        <v>0</v>
      </c>
      <c r="Q708" s="168">
        <v>0</v>
      </c>
      <c r="R708" s="168">
        <f>Q708*H708</f>
        <v>0</v>
      </c>
      <c r="S708" s="168">
        <v>0</v>
      </c>
      <c r="T708" s="169">
        <f>S708*H708</f>
        <v>0</v>
      </c>
      <c r="U708" s="33"/>
      <c r="V708" s="33"/>
      <c r="W708" s="33"/>
      <c r="X708" s="33"/>
      <c r="Y708" s="33"/>
      <c r="Z708" s="33"/>
      <c r="AA708" s="33"/>
      <c r="AB708" s="33"/>
      <c r="AC708" s="33"/>
      <c r="AD708" s="33"/>
      <c r="AE708" s="33"/>
      <c r="AR708" s="170" t="s">
        <v>897</v>
      </c>
      <c r="AT708" s="170" t="s">
        <v>145</v>
      </c>
      <c r="AU708" s="170" t="s">
        <v>82</v>
      </c>
      <c r="AY708" s="18" t="s">
        <v>142</v>
      </c>
      <c r="BE708" s="171">
        <f>IF(N708="základní",J708,0)</f>
        <v>0</v>
      </c>
      <c r="BF708" s="171">
        <f>IF(N708="snížená",J708,0)</f>
        <v>0</v>
      </c>
      <c r="BG708" s="171">
        <f>IF(N708="zákl. přenesená",J708,0)</f>
        <v>0</v>
      </c>
      <c r="BH708" s="171">
        <f>IF(N708="sníž. přenesená",J708,0)</f>
        <v>0</v>
      </c>
      <c r="BI708" s="171">
        <f>IF(N708="nulová",J708,0)</f>
        <v>0</v>
      </c>
      <c r="BJ708" s="18" t="s">
        <v>80</v>
      </c>
      <c r="BK708" s="171">
        <f>ROUND(I708*H708,2)</f>
        <v>0</v>
      </c>
      <c r="BL708" s="18" t="s">
        <v>897</v>
      </c>
      <c r="BM708" s="170" t="s">
        <v>932</v>
      </c>
    </row>
    <row r="709" spans="1:65" s="2" customFormat="1" ht="11.25">
      <c r="A709" s="33"/>
      <c r="B709" s="34"/>
      <c r="C709" s="33"/>
      <c r="D709" s="172" t="s">
        <v>152</v>
      </c>
      <c r="E709" s="33"/>
      <c r="F709" s="173" t="s">
        <v>931</v>
      </c>
      <c r="G709" s="33"/>
      <c r="H709" s="33"/>
      <c r="I709" s="94"/>
      <c r="J709" s="33"/>
      <c r="K709" s="33"/>
      <c r="L709" s="34"/>
      <c r="M709" s="174"/>
      <c r="N709" s="175"/>
      <c r="O709" s="59"/>
      <c r="P709" s="59"/>
      <c r="Q709" s="59"/>
      <c r="R709" s="59"/>
      <c r="S709" s="59"/>
      <c r="T709" s="60"/>
      <c r="U709" s="33"/>
      <c r="V709" s="33"/>
      <c r="W709" s="33"/>
      <c r="X709" s="33"/>
      <c r="Y709" s="33"/>
      <c r="Z709" s="33"/>
      <c r="AA709" s="33"/>
      <c r="AB709" s="33"/>
      <c r="AC709" s="33"/>
      <c r="AD709" s="33"/>
      <c r="AE709" s="33"/>
      <c r="AT709" s="18" t="s">
        <v>152</v>
      </c>
      <c r="AU709" s="18" t="s">
        <v>82</v>
      </c>
    </row>
    <row r="710" spans="1:65" s="13" customFormat="1" ht="11.25">
      <c r="B710" s="177"/>
      <c r="D710" s="172" t="s">
        <v>156</v>
      </c>
      <c r="E710" s="178" t="s">
        <v>1</v>
      </c>
      <c r="F710" s="179" t="s">
        <v>933</v>
      </c>
      <c r="H710" s="180">
        <v>1</v>
      </c>
      <c r="I710" s="181"/>
      <c r="L710" s="177"/>
      <c r="M710" s="182"/>
      <c r="N710" s="183"/>
      <c r="O710" s="183"/>
      <c r="P710" s="183"/>
      <c r="Q710" s="183"/>
      <c r="R710" s="183"/>
      <c r="S710" s="183"/>
      <c r="T710" s="184"/>
      <c r="AT710" s="178" t="s">
        <v>156</v>
      </c>
      <c r="AU710" s="178" t="s">
        <v>82</v>
      </c>
      <c r="AV710" s="13" t="s">
        <v>82</v>
      </c>
      <c r="AW710" s="13" t="s">
        <v>29</v>
      </c>
      <c r="AX710" s="13" t="s">
        <v>72</v>
      </c>
      <c r="AY710" s="178" t="s">
        <v>142</v>
      </c>
    </row>
    <row r="711" spans="1:65" s="14" customFormat="1" ht="11.25">
      <c r="B711" s="185"/>
      <c r="D711" s="172" t="s">
        <v>156</v>
      </c>
      <c r="E711" s="186" t="s">
        <v>1</v>
      </c>
      <c r="F711" s="187" t="s">
        <v>158</v>
      </c>
      <c r="H711" s="188">
        <v>1</v>
      </c>
      <c r="I711" s="189"/>
      <c r="L711" s="185"/>
      <c r="M711" s="190"/>
      <c r="N711" s="191"/>
      <c r="O711" s="191"/>
      <c r="P711" s="191"/>
      <c r="Q711" s="191"/>
      <c r="R711" s="191"/>
      <c r="S711" s="191"/>
      <c r="T711" s="192"/>
      <c r="AT711" s="186" t="s">
        <v>156</v>
      </c>
      <c r="AU711" s="186" t="s">
        <v>82</v>
      </c>
      <c r="AV711" s="14" t="s">
        <v>150</v>
      </c>
      <c r="AW711" s="14" t="s">
        <v>29</v>
      </c>
      <c r="AX711" s="14" t="s">
        <v>80</v>
      </c>
      <c r="AY711" s="186" t="s">
        <v>142</v>
      </c>
    </row>
    <row r="712" spans="1:65" s="12" customFormat="1" ht="22.9" customHeight="1">
      <c r="B712" s="145"/>
      <c r="D712" s="146" t="s">
        <v>71</v>
      </c>
      <c r="E712" s="156" t="s">
        <v>934</v>
      </c>
      <c r="F712" s="156" t="s">
        <v>935</v>
      </c>
      <c r="I712" s="148"/>
      <c r="J712" s="157">
        <f>BK712</f>
        <v>0</v>
      </c>
      <c r="L712" s="145"/>
      <c r="M712" s="150"/>
      <c r="N712" s="151"/>
      <c r="O712" s="151"/>
      <c r="P712" s="152">
        <f>SUM(P713:P719)</f>
        <v>0</v>
      </c>
      <c r="Q712" s="151"/>
      <c r="R712" s="152">
        <f>SUM(R713:R719)</f>
        <v>0</v>
      </c>
      <c r="S712" s="151"/>
      <c r="T712" s="153">
        <f>SUM(T713:T719)</f>
        <v>0</v>
      </c>
      <c r="AR712" s="146" t="s">
        <v>353</v>
      </c>
      <c r="AT712" s="154" t="s">
        <v>71</v>
      </c>
      <c r="AU712" s="154" t="s">
        <v>80</v>
      </c>
      <c r="AY712" s="146" t="s">
        <v>142</v>
      </c>
      <c r="BK712" s="155">
        <f>SUM(BK713:BK719)</f>
        <v>0</v>
      </c>
    </row>
    <row r="713" spans="1:65" s="2" customFormat="1" ht="16.5" customHeight="1">
      <c r="A713" s="33"/>
      <c r="B713" s="158"/>
      <c r="C713" s="159" t="s">
        <v>936</v>
      </c>
      <c r="D713" s="159" t="s">
        <v>145</v>
      </c>
      <c r="E713" s="160" t="s">
        <v>937</v>
      </c>
      <c r="F713" s="161" t="s">
        <v>938</v>
      </c>
      <c r="G713" s="162" t="s">
        <v>163</v>
      </c>
      <c r="H713" s="163">
        <v>1</v>
      </c>
      <c r="I713" s="164"/>
      <c r="J713" s="165">
        <f>ROUND(I713*H713,2)</f>
        <v>0</v>
      </c>
      <c r="K713" s="161" t="s">
        <v>149</v>
      </c>
      <c r="L713" s="34"/>
      <c r="M713" s="166" t="s">
        <v>1</v>
      </c>
      <c r="N713" s="167" t="s">
        <v>37</v>
      </c>
      <c r="O713" s="59"/>
      <c r="P713" s="168">
        <f>O713*H713</f>
        <v>0</v>
      </c>
      <c r="Q713" s="168">
        <v>0</v>
      </c>
      <c r="R713" s="168">
        <f>Q713*H713</f>
        <v>0</v>
      </c>
      <c r="S713" s="168">
        <v>0</v>
      </c>
      <c r="T713" s="169">
        <f>S713*H713</f>
        <v>0</v>
      </c>
      <c r="U713" s="33"/>
      <c r="V713" s="33"/>
      <c r="W713" s="33"/>
      <c r="X713" s="33"/>
      <c r="Y713" s="33"/>
      <c r="Z713" s="33"/>
      <c r="AA713" s="33"/>
      <c r="AB713" s="33"/>
      <c r="AC713" s="33"/>
      <c r="AD713" s="33"/>
      <c r="AE713" s="33"/>
      <c r="AR713" s="170" t="s">
        <v>897</v>
      </c>
      <c r="AT713" s="170" t="s">
        <v>145</v>
      </c>
      <c r="AU713" s="170" t="s">
        <v>82</v>
      </c>
      <c r="AY713" s="18" t="s">
        <v>142</v>
      </c>
      <c r="BE713" s="171">
        <f>IF(N713="základní",J713,0)</f>
        <v>0</v>
      </c>
      <c r="BF713" s="171">
        <f>IF(N713="snížená",J713,0)</f>
        <v>0</v>
      </c>
      <c r="BG713" s="171">
        <f>IF(N713="zákl. přenesená",J713,0)</f>
        <v>0</v>
      </c>
      <c r="BH713" s="171">
        <f>IF(N713="sníž. přenesená",J713,0)</f>
        <v>0</v>
      </c>
      <c r="BI713" s="171">
        <f>IF(N713="nulová",J713,0)</f>
        <v>0</v>
      </c>
      <c r="BJ713" s="18" t="s">
        <v>80</v>
      </c>
      <c r="BK713" s="171">
        <f>ROUND(I713*H713,2)</f>
        <v>0</v>
      </c>
      <c r="BL713" s="18" t="s">
        <v>897</v>
      </c>
      <c r="BM713" s="170" t="s">
        <v>939</v>
      </c>
    </row>
    <row r="714" spans="1:65" s="2" customFormat="1" ht="11.25">
      <c r="A714" s="33"/>
      <c r="B714" s="34"/>
      <c r="C714" s="33"/>
      <c r="D714" s="172" t="s">
        <v>152</v>
      </c>
      <c r="E714" s="33"/>
      <c r="F714" s="173" t="s">
        <v>938</v>
      </c>
      <c r="G714" s="33"/>
      <c r="H714" s="33"/>
      <c r="I714" s="94"/>
      <c r="J714" s="33"/>
      <c r="K714" s="33"/>
      <c r="L714" s="34"/>
      <c r="M714" s="174"/>
      <c r="N714" s="175"/>
      <c r="O714" s="59"/>
      <c r="P714" s="59"/>
      <c r="Q714" s="59"/>
      <c r="R714" s="59"/>
      <c r="S714" s="59"/>
      <c r="T714" s="60"/>
      <c r="U714" s="33"/>
      <c r="V714" s="33"/>
      <c r="W714" s="33"/>
      <c r="X714" s="33"/>
      <c r="Y714" s="33"/>
      <c r="Z714" s="33"/>
      <c r="AA714" s="33"/>
      <c r="AB714" s="33"/>
      <c r="AC714" s="33"/>
      <c r="AD714" s="33"/>
      <c r="AE714" s="33"/>
      <c r="AT714" s="18" t="s">
        <v>152</v>
      </c>
      <c r="AU714" s="18" t="s">
        <v>82</v>
      </c>
    </row>
    <row r="715" spans="1:65" s="15" customFormat="1" ht="22.5">
      <c r="B715" s="193"/>
      <c r="D715" s="172" t="s">
        <v>156</v>
      </c>
      <c r="E715" s="194" t="s">
        <v>1</v>
      </c>
      <c r="F715" s="195" t="s">
        <v>940</v>
      </c>
      <c r="H715" s="194" t="s">
        <v>1</v>
      </c>
      <c r="I715" s="196"/>
      <c r="L715" s="193"/>
      <c r="M715" s="197"/>
      <c r="N715" s="198"/>
      <c r="O715" s="198"/>
      <c r="P715" s="198"/>
      <c r="Q715" s="198"/>
      <c r="R715" s="198"/>
      <c r="S715" s="198"/>
      <c r="T715" s="199"/>
      <c r="AT715" s="194" t="s">
        <v>156</v>
      </c>
      <c r="AU715" s="194" t="s">
        <v>82</v>
      </c>
      <c r="AV715" s="15" t="s">
        <v>80</v>
      </c>
      <c r="AW715" s="15" t="s">
        <v>29</v>
      </c>
      <c r="AX715" s="15" t="s">
        <v>72</v>
      </c>
      <c r="AY715" s="194" t="s">
        <v>142</v>
      </c>
    </row>
    <row r="716" spans="1:65" s="15" customFormat="1" ht="22.5">
      <c r="B716" s="193"/>
      <c r="D716" s="172" t="s">
        <v>156</v>
      </c>
      <c r="E716" s="194" t="s">
        <v>1</v>
      </c>
      <c r="F716" s="195" t="s">
        <v>941</v>
      </c>
      <c r="H716" s="194" t="s">
        <v>1</v>
      </c>
      <c r="I716" s="196"/>
      <c r="L716" s="193"/>
      <c r="M716" s="197"/>
      <c r="N716" s="198"/>
      <c r="O716" s="198"/>
      <c r="P716" s="198"/>
      <c r="Q716" s="198"/>
      <c r="R716" s="198"/>
      <c r="S716" s="198"/>
      <c r="T716" s="199"/>
      <c r="AT716" s="194" t="s">
        <v>156</v>
      </c>
      <c r="AU716" s="194" t="s">
        <v>82</v>
      </c>
      <c r="AV716" s="15" t="s">
        <v>80</v>
      </c>
      <c r="AW716" s="15" t="s">
        <v>29</v>
      </c>
      <c r="AX716" s="15" t="s">
        <v>72</v>
      </c>
      <c r="AY716" s="194" t="s">
        <v>142</v>
      </c>
    </row>
    <row r="717" spans="1:65" s="15" customFormat="1" ht="22.5">
      <c r="B717" s="193"/>
      <c r="D717" s="172" t="s">
        <v>156</v>
      </c>
      <c r="E717" s="194" t="s">
        <v>1</v>
      </c>
      <c r="F717" s="195" t="s">
        <v>942</v>
      </c>
      <c r="H717" s="194" t="s">
        <v>1</v>
      </c>
      <c r="I717" s="196"/>
      <c r="L717" s="193"/>
      <c r="M717" s="197"/>
      <c r="N717" s="198"/>
      <c r="O717" s="198"/>
      <c r="P717" s="198"/>
      <c r="Q717" s="198"/>
      <c r="R717" s="198"/>
      <c r="S717" s="198"/>
      <c r="T717" s="199"/>
      <c r="AT717" s="194" t="s">
        <v>156</v>
      </c>
      <c r="AU717" s="194" t="s">
        <v>82</v>
      </c>
      <c r="AV717" s="15" t="s">
        <v>80</v>
      </c>
      <c r="AW717" s="15" t="s">
        <v>29</v>
      </c>
      <c r="AX717" s="15" t="s">
        <v>72</v>
      </c>
      <c r="AY717" s="194" t="s">
        <v>142</v>
      </c>
    </row>
    <row r="718" spans="1:65" s="15" customFormat="1" ht="33.75">
      <c r="B718" s="193"/>
      <c r="D718" s="172" t="s">
        <v>156</v>
      </c>
      <c r="E718" s="194" t="s">
        <v>1</v>
      </c>
      <c r="F718" s="195" t="s">
        <v>943</v>
      </c>
      <c r="H718" s="194" t="s">
        <v>1</v>
      </c>
      <c r="I718" s="196"/>
      <c r="L718" s="193"/>
      <c r="M718" s="197"/>
      <c r="N718" s="198"/>
      <c r="O718" s="198"/>
      <c r="P718" s="198"/>
      <c r="Q718" s="198"/>
      <c r="R718" s="198"/>
      <c r="S718" s="198"/>
      <c r="T718" s="199"/>
      <c r="AT718" s="194" t="s">
        <v>156</v>
      </c>
      <c r="AU718" s="194" t="s">
        <v>82</v>
      </c>
      <c r="AV718" s="15" t="s">
        <v>80</v>
      </c>
      <c r="AW718" s="15" t="s">
        <v>29</v>
      </c>
      <c r="AX718" s="15" t="s">
        <v>72</v>
      </c>
      <c r="AY718" s="194" t="s">
        <v>142</v>
      </c>
    </row>
    <row r="719" spans="1:65" s="13" customFormat="1" ht="11.25">
      <c r="B719" s="177"/>
      <c r="D719" s="172" t="s">
        <v>156</v>
      </c>
      <c r="E719" s="178" t="s">
        <v>1</v>
      </c>
      <c r="F719" s="179" t="s">
        <v>80</v>
      </c>
      <c r="H719" s="180">
        <v>1</v>
      </c>
      <c r="I719" s="181"/>
      <c r="L719" s="177"/>
      <c r="M719" s="182"/>
      <c r="N719" s="183"/>
      <c r="O719" s="183"/>
      <c r="P719" s="183"/>
      <c r="Q719" s="183"/>
      <c r="R719" s="183"/>
      <c r="S719" s="183"/>
      <c r="T719" s="184"/>
      <c r="AT719" s="178" t="s">
        <v>156</v>
      </c>
      <c r="AU719" s="178" t="s">
        <v>82</v>
      </c>
      <c r="AV719" s="13" t="s">
        <v>82</v>
      </c>
      <c r="AW719" s="13" t="s">
        <v>29</v>
      </c>
      <c r="AX719" s="13" t="s">
        <v>80</v>
      </c>
      <c r="AY719" s="178" t="s">
        <v>142</v>
      </c>
    </row>
    <row r="720" spans="1:65" s="12" customFormat="1" ht="22.9" customHeight="1">
      <c r="B720" s="145"/>
      <c r="D720" s="146" t="s">
        <v>71</v>
      </c>
      <c r="E720" s="156" t="s">
        <v>944</v>
      </c>
      <c r="F720" s="156" t="s">
        <v>945</v>
      </c>
      <c r="I720" s="148"/>
      <c r="J720" s="157">
        <f>BK720</f>
        <v>0</v>
      </c>
      <c r="L720" s="145"/>
      <c r="M720" s="150"/>
      <c r="N720" s="151"/>
      <c r="O720" s="151"/>
      <c r="P720" s="152">
        <f>SUM(P721:P732)</f>
        <v>0</v>
      </c>
      <c r="Q720" s="151"/>
      <c r="R720" s="152">
        <f>SUM(R721:R732)</f>
        <v>0</v>
      </c>
      <c r="S720" s="151"/>
      <c r="T720" s="153">
        <f>SUM(T721:T732)</f>
        <v>0</v>
      </c>
      <c r="AR720" s="146" t="s">
        <v>353</v>
      </c>
      <c r="AT720" s="154" t="s">
        <v>71</v>
      </c>
      <c r="AU720" s="154" t="s">
        <v>80</v>
      </c>
      <c r="AY720" s="146" t="s">
        <v>142</v>
      </c>
      <c r="BK720" s="155">
        <f>SUM(BK721:BK732)</f>
        <v>0</v>
      </c>
    </row>
    <row r="721" spans="1:65" s="2" customFormat="1" ht="16.5" customHeight="1">
      <c r="A721" s="33"/>
      <c r="B721" s="158"/>
      <c r="C721" s="159" t="s">
        <v>946</v>
      </c>
      <c r="D721" s="159" t="s">
        <v>145</v>
      </c>
      <c r="E721" s="160" t="s">
        <v>947</v>
      </c>
      <c r="F721" s="161" t="s">
        <v>948</v>
      </c>
      <c r="G721" s="162" t="s">
        <v>163</v>
      </c>
      <c r="H721" s="163">
        <v>1</v>
      </c>
      <c r="I721" s="164"/>
      <c r="J721" s="165">
        <f>ROUND(I721*H721,2)</f>
        <v>0</v>
      </c>
      <c r="K721" s="161" t="s">
        <v>149</v>
      </c>
      <c r="L721" s="34"/>
      <c r="M721" s="166" t="s">
        <v>1</v>
      </c>
      <c r="N721" s="167" t="s">
        <v>37</v>
      </c>
      <c r="O721" s="59"/>
      <c r="P721" s="168">
        <f>O721*H721</f>
        <v>0</v>
      </c>
      <c r="Q721" s="168">
        <v>0</v>
      </c>
      <c r="R721" s="168">
        <f>Q721*H721</f>
        <v>0</v>
      </c>
      <c r="S721" s="168">
        <v>0</v>
      </c>
      <c r="T721" s="169">
        <f>S721*H721</f>
        <v>0</v>
      </c>
      <c r="U721" s="33"/>
      <c r="V721" s="33"/>
      <c r="W721" s="33"/>
      <c r="X721" s="33"/>
      <c r="Y721" s="33"/>
      <c r="Z721" s="33"/>
      <c r="AA721" s="33"/>
      <c r="AB721" s="33"/>
      <c r="AC721" s="33"/>
      <c r="AD721" s="33"/>
      <c r="AE721" s="33"/>
      <c r="AR721" s="170" t="s">
        <v>897</v>
      </c>
      <c r="AT721" s="170" t="s">
        <v>145</v>
      </c>
      <c r="AU721" s="170" t="s">
        <v>82</v>
      </c>
      <c r="AY721" s="18" t="s">
        <v>142</v>
      </c>
      <c r="BE721" s="171">
        <f>IF(N721="základní",J721,0)</f>
        <v>0</v>
      </c>
      <c r="BF721" s="171">
        <f>IF(N721="snížená",J721,0)</f>
        <v>0</v>
      </c>
      <c r="BG721" s="171">
        <f>IF(N721="zákl. přenesená",J721,0)</f>
        <v>0</v>
      </c>
      <c r="BH721" s="171">
        <f>IF(N721="sníž. přenesená",J721,0)</f>
        <v>0</v>
      </c>
      <c r="BI721" s="171">
        <f>IF(N721="nulová",J721,0)</f>
        <v>0</v>
      </c>
      <c r="BJ721" s="18" t="s">
        <v>80</v>
      </c>
      <c r="BK721" s="171">
        <f>ROUND(I721*H721,2)</f>
        <v>0</v>
      </c>
      <c r="BL721" s="18" t="s">
        <v>897</v>
      </c>
      <c r="BM721" s="170" t="s">
        <v>949</v>
      </c>
    </row>
    <row r="722" spans="1:65" s="2" customFormat="1" ht="11.25">
      <c r="A722" s="33"/>
      <c r="B722" s="34"/>
      <c r="C722" s="33"/>
      <c r="D722" s="172" t="s">
        <v>152</v>
      </c>
      <c r="E722" s="33"/>
      <c r="F722" s="173" t="s">
        <v>948</v>
      </c>
      <c r="G722" s="33"/>
      <c r="H722" s="33"/>
      <c r="I722" s="94"/>
      <c r="J722" s="33"/>
      <c r="K722" s="33"/>
      <c r="L722" s="34"/>
      <c r="M722" s="174"/>
      <c r="N722" s="175"/>
      <c r="O722" s="59"/>
      <c r="P722" s="59"/>
      <c r="Q722" s="59"/>
      <c r="R722" s="59"/>
      <c r="S722" s="59"/>
      <c r="T722" s="60"/>
      <c r="U722" s="33"/>
      <c r="V722" s="33"/>
      <c r="W722" s="33"/>
      <c r="X722" s="33"/>
      <c r="Y722" s="33"/>
      <c r="Z722" s="33"/>
      <c r="AA722" s="33"/>
      <c r="AB722" s="33"/>
      <c r="AC722" s="33"/>
      <c r="AD722" s="33"/>
      <c r="AE722" s="33"/>
      <c r="AT722" s="18" t="s">
        <v>152</v>
      </c>
      <c r="AU722" s="18" t="s">
        <v>82</v>
      </c>
    </row>
    <row r="723" spans="1:65" s="13" customFormat="1" ht="33.75">
      <c r="B723" s="177"/>
      <c r="D723" s="172" t="s">
        <v>156</v>
      </c>
      <c r="E723" s="178" t="s">
        <v>1</v>
      </c>
      <c r="F723" s="179" t="s">
        <v>950</v>
      </c>
      <c r="H723" s="180">
        <v>1</v>
      </c>
      <c r="I723" s="181"/>
      <c r="L723" s="177"/>
      <c r="M723" s="182"/>
      <c r="N723" s="183"/>
      <c r="O723" s="183"/>
      <c r="P723" s="183"/>
      <c r="Q723" s="183"/>
      <c r="R723" s="183"/>
      <c r="S723" s="183"/>
      <c r="T723" s="184"/>
      <c r="AT723" s="178" t="s">
        <v>156</v>
      </c>
      <c r="AU723" s="178" t="s">
        <v>82</v>
      </c>
      <c r="AV723" s="13" t="s">
        <v>82</v>
      </c>
      <c r="AW723" s="13" t="s">
        <v>29</v>
      </c>
      <c r="AX723" s="13" t="s">
        <v>80</v>
      </c>
      <c r="AY723" s="178" t="s">
        <v>142</v>
      </c>
    </row>
    <row r="724" spans="1:65" s="15" customFormat="1" ht="11.25">
      <c r="B724" s="193"/>
      <c r="D724" s="172" t="s">
        <v>156</v>
      </c>
      <c r="E724" s="194" t="s">
        <v>1</v>
      </c>
      <c r="F724" s="195" t="s">
        <v>951</v>
      </c>
      <c r="H724" s="194" t="s">
        <v>1</v>
      </c>
      <c r="I724" s="196"/>
      <c r="L724" s="193"/>
      <c r="M724" s="197"/>
      <c r="N724" s="198"/>
      <c r="O724" s="198"/>
      <c r="P724" s="198"/>
      <c r="Q724" s="198"/>
      <c r="R724" s="198"/>
      <c r="S724" s="198"/>
      <c r="T724" s="199"/>
      <c r="AT724" s="194" t="s">
        <v>156</v>
      </c>
      <c r="AU724" s="194" t="s">
        <v>82</v>
      </c>
      <c r="AV724" s="15" t="s">
        <v>80</v>
      </c>
      <c r="AW724" s="15" t="s">
        <v>29</v>
      </c>
      <c r="AX724" s="15" t="s">
        <v>72</v>
      </c>
      <c r="AY724" s="194" t="s">
        <v>142</v>
      </c>
    </row>
    <row r="725" spans="1:65" s="15" customFormat="1" ht="11.25">
      <c r="B725" s="193"/>
      <c r="D725" s="172" t="s">
        <v>156</v>
      </c>
      <c r="E725" s="194" t="s">
        <v>1</v>
      </c>
      <c r="F725" s="195" t="s">
        <v>952</v>
      </c>
      <c r="H725" s="194" t="s">
        <v>1</v>
      </c>
      <c r="I725" s="196"/>
      <c r="L725" s="193"/>
      <c r="M725" s="197"/>
      <c r="N725" s="198"/>
      <c r="O725" s="198"/>
      <c r="P725" s="198"/>
      <c r="Q725" s="198"/>
      <c r="R725" s="198"/>
      <c r="S725" s="198"/>
      <c r="T725" s="199"/>
      <c r="AT725" s="194" t="s">
        <v>156</v>
      </c>
      <c r="AU725" s="194" t="s">
        <v>82</v>
      </c>
      <c r="AV725" s="15" t="s">
        <v>80</v>
      </c>
      <c r="AW725" s="15" t="s">
        <v>29</v>
      </c>
      <c r="AX725" s="15" t="s">
        <v>72</v>
      </c>
      <c r="AY725" s="194" t="s">
        <v>142</v>
      </c>
    </row>
    <row r="726" spans="1:65" s="2" customFormat="1" ht="21.75" customHeight="1">
      <c r="A726" s="33"/>
      <c r="B726" s="158"/>
      <c r="C726" s="159" t="s">
        <v>953</v>
      </c>
      <c r="D726" s="159" t="s">
        <v>145</v>
      </c>
      <c r="E726" s="160" t="s">
        <v>954</v>
      </c>
      <c r="F726" s="161" t="s">
        <v>955</v>
      </c>
      <c r="G726" s="162" t="s">
        <v>163</v>
      </c>
      <c r="H726" s="163">
        <v>1</v>
      </c>
      <c r="I726" s="164"/>
      <c r="J726" s="165">
        <f>ROUND(I726*H726,2)</f>
        <v>0</v>
      </c>
      <c r="K726" s="161" t="s">
        <v>149</v>
      </c>
      <c r="L726" s="34"/>
      <c r="M726" s="166" t="s">
        <v>1</v>
      </c>
      <c r="N726" s="167" t="s">
        <v>37</v>
      </c>
      <c r="O726" s="59"/>
      <c r="P726" s="168">
        <f>O726*H726</f>
        <v>0</v>
      </c>
      <c r="Q726" s="168">
        <v>0</v>
      </c>
      <c r="R726" s="168">
        <f>Q726*H726</f>
        <v>0</v>
      </c>
      <c r="S726" s="168">
        <v>0</v>
      </c>
      <c r="T726" s="169">
        <f>S726*H726</f>
        <v>0</v>
      </c>
      <c r="U726" s="33"/>
      <c r="V726" s="33"/>
      <c r="W726" s="33"/>
      <c r="X726" s="33"/>
      <c r="Y726" s="33"/>
      <c r="Z726" s="33"/>
      <c r="AA726" s="33"/>
      <c r="AB726" s="33"/>
      <c r="AC726" s="33"/>
      <c r="AD726" s="33"/>
      <c r="AE726" s="33"/>
      <c r="AR726" s="170" t="s">
        <v>897</v>
      </c>
      <c r="AT726" s="170" t="s">
        <v>145</v>
      </c>
      <c r="AU726" s="170" t="s">
        <v>82</v>
      </c>
      <c r="AY726" s="18" t="s">
        <v>142</v>
      </c>
      <c r="BE726" s="171">
        <f>IF(N726="základní",J726,0)</f>
        <v>0</v>
      </c>
      <c r="BF726" s="171">
        <f>IF(N726="snížená",J726,0)</f>
        <v>0</v>
      </c>
      <c r="BG726" s="171">
        <f>IF(N726="zákl. přenesená",J726,0)</f>
        <v>0</v>
      </c>
      <c r="BH726" s="171">
        <f>IF(N726="sníž. přenesená",J726,0)</f>
        <v>0</v>
      </c>
      <c r="BI726" s="171">
        <f>IF(N726="nulová",J726,0)</f>
        <v>0</v>
      </c>
      <c r="BJ726" s="18" t="s">
        <v>80</v>
      </c>
      <c r="BK726" s="171">
        <f>ROUND(I726*H726,2)</f>
        <v>0</v>
      </c>
      <c r="BL726" s="18" t="s">
        <v>897</v>
      </c>
      <c r="BM726" s="170" t="s">
        <v>956</v>
      </c>
    </row>
    <row r="727" spans="1:65" s="2" customFormat="1" ht="11.25">
      <c r="A727" s="33"/>
      <c r="B727" s="34"/>
      <c r="C727" s="33"/>
      <c r="D727" s="172" t="s">
        <v>152</v>
      </c>
      <c r="E727" s="33"/>
      <c r="F727" s="173" t="s">
        <v>955</v>
      </c>
      <c r="G727" s="33"/>
      <c r="H727" s="33"/>
      <c r="I727" s="94"/>
      <c r="J727" s="33"/>
      <c r="K727" s="33"/>
      <c r="L727" s="34"/>
      <c r="M727" s="174"/>
      <c r="N727" s="175"/>
      <c r="O727" s="59"/>
      <c r="P727" s="59"/>
      <c r="Q727" s="59"/>
      <c r="R727" s="59"/>
      <c r="S727" s="59"/>
      <c r="T727" s="60"/>
      <c r="U727" s="33"/>
      <c r="V727" s="33"/>
      <c r="W727" s="33"/>
      <c r="X727" s="33"/>
      <c r="Y727" s="33"/>
      <c r="Z727" s="33"/>
      <c r="AA727" s="33"/>
      <c r="AB727" s="33"/>
      <c r="AC727" s="33"/>
      <c r="AD727" s="33"/>
      <c r="AE727" s="33"/>
      <c r="AT727" s="18" t="s">
        <v>152</v>
      </c>
      <c r="AU727" s="18" t="s">
        <v>82</v>
      </c>
    </row>
    <row r="728" spans="1:65" s="13" customFormat="1" ht="22.5">
      <c r="B728" s="177"/>
      <c r="D728" s="172" t="s">
        <v>156</v>
      </c>
      <c r="E728" s="178" t="s">
        <v>1</v>
      </c>
      <c r="F728" s="179" t="s">
        <v>957</v>
      </c>
      <c r="H728" s="180">
        <v>1</v>
      </c>
      <c r="I728" s="181"/>
      <c r="L728" s="177"/>
      <c r="M728" s="182"/>
      <c r="N728" s="183"/>
      <c r="O728" s="183"/>
      <c r="P728" s="183"/>
      <c r="Q728" s="183"/>
      <c r="R728" s="183"/>
      <c r="S728" s="183"/>
      <c r="T728" s="184"/>
      <c r="AT728" s="178" t="s">
        <v>156</v>
      </c>
      <c r="AU728" s="178" t="s">
        <v>82</v>
      </c>
      <c r="AV728" s="13" t="s">
        <v>82</v>
      </c>
      <c r="AW728" s="13" t="s">
        <v>29</v>
      </c>
      <c r="AX728" s="13" t="s">
        <v>80</v>
      </c>
      <c r="AY728" s="178" t="s">
        <v>142</v>
      </c>
    </row>
    <row r="729" spans="1:65" s="2" customFormat="1" ht="16.5" customHeight="1">
      <c r="A729" s="33"/>
      <c r="B729" s="158"/>
      <c r="C729" s="159" t="s">
        <v>958</v>
      </c>
      <c r="D729" s="159" t="s">
        <v>145</v>
      </c>
      <c r="E729" s="160" t="s">
        <v>959</v>
      </c>
      <c r="F729" s="161" t="s">
        <v>960</v>
      </c>
      <c r="G729" s="162" t="s">
        <v>924</v>
      </c>
      <c r="H729" s="163">
        <v>1</v>
      </c>
      <c r="I729" s="164"/>
      <c r="J729" s="165">
        <f>ROUND(I729*H729,2)</f>
        <v>0</v>
      </c>
      <c r="K729" s="161" t="s">
        <v>149</v>
      </c>
      <c r="L729" s="34"/>
      <c r="M729" s="166" t="s">
        <v>1</v>
      </c>
      <c r="N729" s="167" t="s">
        <v>37</v>
      </c>
      <c r="O729" s="59"/>
      <c r="P729" s="168">
        <f>O729*H729</f>
        <v>0</v>
      </c>
      <c r="Q729" s="168">
        <v>0</v>
      </c>
      <c r="R729" s="168">
        <f>Q729*H729</f>
        <v>0</v>
      </c>
      <c r="S729" s="168">
        <v>0</v>
      </c>
      <c r="T729" s="169">
        <f>S729*H729</f>
        <v>0</v>
      </c>
      <c r="U729" s="33"/>
      <c r="V729" s="33"/>
      <c r="W729" s="33"/>
      <c r="X729" s="33"/>
      <c r="Y729" s="33"/>
      <c r="Z729" s="33"/>
      <c r="AA729" s="33"/>
      <c r="AB729" s="33"/>
      <c r="AC729" s="33"/>
      <c r="AD729" s="33"/>
      <c r="AE729" s="33"/>
      <c r="AR729" s="170" t="s">
        <v>897</v>
      </c>
      <c r="AT729" s="170" t="s">
        <v>145</v>
      </c>
      <c r="AU729" s="170" t="s">
        <v>82</v>
      </c>
      <c r="AY729" s="18" t="s">
        <v>142</v>
      </c>
      <c r="BE729" s="171">
        <f>IF(N729="základní",J729,0)</f>
        <v>0</v>
      </c>
      <c r="BF729" s="171">
        <f>IF(N729="snížená",J729,0)</f>
        <v>0</v>
      </c>
      <c r="BG729" s="171">
        <f>IF(N729="zákl. přenesená",J729,0)</f>
        <v>0</v>
      </c>
      <c r="BH729" s="171">
        <f>IF(N729="sníž. přenesená",J729,0)</f>
        <v>0</v>
      </c>
      <c r="BI729" s="171">
        <f>IF(N729="nulová",J729,0)</f>
        <v>0</v>
      </c>
      <c r="BJ729" s="18" t="s">
        <v>80</v>
      </c>
      <c r="BK729" s="171">
        <f>ROUND(I729*H729,2)</f>
        <v>0</v>
      </c>
      <c r="BL729" s="18" t="s">
        <v>897</v>
      </c>
      <c r="BM729" s="170" t="s">
        <v>961</v>
      </c>
    </row>
    <row r="730" spans="1:65" s="2" customFormat="1" ht="11.25">
      <c r="A730" s="33"/>
      <c r="B730" s="34"/>
      <c r="C730" s="33"/>
      <c r="D730" s="172" t="s">
        <v>152</v>
      </c>
      <c r="E730" s="33"/>
      <c r="F730" s="173" t="s">
        <v>960</v>
      </c>
      <c r="G730" s="33"/>
      <c r="H730" s="33"/>
      <c r="I730" s="94"/>
      <c r="J730" s="33"/>
      <c r="K730" s="33"/>
      <c r="L730" s="34"/>
      <c r="M730" s="174"/>
      <c r="N730" s="175"/>
      <c r="O730" s="59"/>
      <c r="P730" s="59"/>
      <c r="Q730" s="59"/>
      <c r="R730" s="59"/>
      <c r="S730" s="59"/>
      <c r="T730" s="60"/>
      <c r="U730" s="33"/>
      <c r="V730" s="33"/>
      <c r="W730" s="33"/>
      <c r="X730" s="33"/>
      <c r="Y730" s="33"/>
      <c r="Z730" s="33"/>
      <c r="AA730" s="33"/>
      <c r="AB730" s="33"/>
      <c r="AC730" s="33"/>
      <c r="AD730" s="33"/>
      <c r="AE730" s="33"/>
      <c r="AT730" s="18" t="s">
        <v>152</v>
      </c>
      <c r="AU730" s="18" t="s">
        <v>82</v>
      </c>
    </row>
    <row r="731" spans="1:65" s="13" customFormat="1" ht="33.75">
      <c r="B731" s="177"/>
      <c r="D731" s="172" t="s">
        <v>156</v>
      </c>
      <c r="E731" s="178" t="s">
        <v>1</v>
      </c>
      <c r="F731" s="179" t="s">
        <v>962</v>
      </c>
      <c r="H731" s="180">
        <v>1</v>
      </c>
      <c r="I731" s="181"/>
      <c r="L731" s="177"/>
      <c r="M731" s="182"/>
      <c r="N731" s="183"/>
      <c r="O731" s="183"/>
      <c r="P731" s="183"/>
      <c r="Q731" s="183"/>
      <c r="R731" s="183"/>
      <c r="S731" s="183"/>
      <c r="T731" s="184"/>
      <c r="AT731" s="178" t="s">
        <v>156</v>
      </c>
      <c r="AU731" s="178" t="s">
        <v>82</v>
      </c>
      <c r="AV731" s="13" t="s">
        <v>82</v>
      </c>
      <c r="AW731" s="13" t="s">
        <v>29</v>
      </c>
      <c r="AX731" s="13" t="s">
        <v>80</v>
      </c>
      <c r="AY731" s="178" t="s">
        <v>142</v>
      </c>
    </row>
    <row r="732" spans="1:65" s="15" customFormat="1" ht="22.5">
      <c r="B732" s="193"/>
      <c r="D732" s="172" t="s">
        <v>156</v>
      </c>
      <c r="E732" s="194" t="s">
        <v>1</v>
      </c>
      <c r="F732" s="195" t="s">
        <v>963</v>
      </c>
      <c r="H732" s="194" t="s">
        <v>1</v>
      </c>
      <c r="I732" s="196"/>
      <c r="L732" s="193"/>
      <c r="M732" s="218"/>
      <c r="N732" s="219"/>
      <c r="O732" s="219"/>
      <c r="P732" s="219"/>
      <c r="Q732" s="219"/>
      <c r="R732" s="219"/>
      <c r="S732" s="219"/>
      <c r="T732" s="220"/>
      <c r="AT732" s="194" t="s">
        <v>156</v>
      </c>
      <c r="AU732" s="194" t="s">
        <v>82</v>
      </c>
      <c r="AV732" s="15" t="s">
        <v>80</v>
      </c>
      <c r="AW732" s="15" t="s">
        <v>29</v>
      </c>
      <c r="AX732" s="15" t="s">
        <v>72</v>
      </c>
      <c r="AY732" s="194" t="s">
        <v>142</v>
      </c>
    </row>
    <row r="733" spans="1:65" s="2" customFormat="1" ht="6.95" customHeight="1">
      <c r="A733" s="33"/>
      <c r="B733" s="48"/>
      <c r="C733" s="49"/>
      <c r="D733" s="49"/>
      <c r="E733" s="49"/>
      <c r="F733" s="49"/>
      <c r="G733" s="49"/>
      <c r="H733" s="49"/>
      <c r="I733" s="118"/>
      <c r="J733" s="49"/>
      <c r="K733" s="49"/>
      <c r="L733" s="34"/>
      <c r="M733" s="33"/>
      <c r="O733" s="33"/>
      <c r="P733" s="33"/>
      <c r="Q733" s="33"/>
      <c r="R733" s="33"/>
      <c r="S733" s="33"/>
      <c r="T733" s="33"/>
      <c r="U733" s="33"/>
      <c r="V733" s="33"/>
      <c r="W733" s="33"/>
      <c r="X733" s="33"/>
      <c r="Y733" s="33"/>
      <c r="Z733" s="33"/>
      <c r="AA733" s="33"/>
      <c r="AB733" s="33"/>
      <c r="AC733" s="33"/>
      <c r="AD733" s="33"/>
      <c r="AE733" s="33"/>
    </row>
  </sheetData>
  <autoFilter ref="C132:K732" xr:uid="{00000000-0009-0000-0000-000001000000}"/>
  <mergeCells count="9">
    <mergeCell ref="E87:H87"/>
    <mergeCell ref="E123:H123"/>
    <mergeCell ref="E125:H12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S0 102 - II etapa</vt:lpstr>
      <vt:lpstr>'Rekapitulace stavby'!Názvy_tisku</vt:lpstr>
      <vt:lpstr>'S0 102 - II etapa'!Názvy_tisku</vt:lpstr>
      <vt:lpstr>'Rekapitulace stavby'!Oblast_tisku</vt:lpstr>
      <vt:lpstr>'S0 102 - II etapa'!Oblast_tisku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ROZPOCET\Rozpocet</dc:creator>
  <cp:lastModifiedBy>Ing. Barandovski</cp:lastModifiedBy>
  <dcterms:created xsi:type="dcterms:W3CDTF">2020-12-18T08:30:56Z</dcterms:created>
  <dcterms:modified xsi:type="dcterms:W3CDTF">2020-12-18T08:00:37Z</dcterms:modified>
</cp:coreProperties>
</file>